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2"/>
  </bookViews>
  <sheets>
    <sheet name="Лист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<sst xmlns="http://schemas.openxmlformats.org/spreadsheetml/2006/main" count="1460" uniqueCount="450">
  <si>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</si>
  <si>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</si>
  <si>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</si>
  <si>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</si>
  <si>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</si>
  <si>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</si>
  <si>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</si>
  <si>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</si>
  <si>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</si>
  <si>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</si>
  <si>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</si>
  <si>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</si>
  <si>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</si>
  <si>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</si>
  <si>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</si>
  <si>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</si>
  <si>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</si>
  <si>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</si>
  <si>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</si>
  <si>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</si>
  <si>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</si>
  <si>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</si>
  <si>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</si>
  <si>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</si>
  <si>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</si>
  <si>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</si>
  <si>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</si>
  <si>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</si>
  <si>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</si>
  <si>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</si>
  <si>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</si>
  <si>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</si>
  <si>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</si>
  <si>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</si>
  <si>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</si>
  <si>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</si>
  <si>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</si>
  <si>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</si>
  <si>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</si>
  <si>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</si>
  <si>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</si>
  <si>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</si>
  <si>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</si>
  <si>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</si>
  <si>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</si>
  <si>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</si>
  <si>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</si>
  <si>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</si>
  <si>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</si>
  <si>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</si>
  <si>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</si>
  <si>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</si>
  <si>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Наименование органа, организующего </t>
  </si>
  <si>
    <t>заработная плата</t>
  </si>
  <si>
    <t>начисл.на выпл.по опл.труда</t>
  </si>
  <si>
    <t>прочие выплаты</t>
  </si>
  <si>
    <t>услуги связи</t>
  </si>
  <si>
    <t>транспортные услуги</t>
  </si>
  <si>
    <t>работы,усл.по содерж.имущ.</t>
  </si>
  <si>
    <t>прочие работы,услуги</t>
  </si>
  <si>
    <t>прочие расходы</t>
  </si>
  <si>
    <t>увелич.ст-ти осн.средств</t>
  </si>
  <si>
    <t>приобретение ГСМ</t>
  </si>
  <si>
    <t>приобр.канц.и хоз.товаров</t>
  </si>
  <si>
    <t>увел.ст-ти матер.запасов</t>
  </si>
  <si>
    <t>Коммунальное хозяйство</t>
  </si>
  <si>
    <t>Культура, итого</t>
  </si>
  <si>
    <t>коммунальные услуги, т/э</t>
  </si>
  <si>
    <t>коммунальные услуги, э/э</t>
  </si>
  <si>
    <t>коммунальные услуги, вода</t>
  </si>
  <si>
    <t>Музей, всего</t>
  </si>
  <si>
    <t>Музей ПД,  всего</t>
  </si>
  <si>
    <t>79834010</t>
  </si>
  <si>
    <t>41206501000</t>
  </si>
  <si>
    <t>10102010011000</t>
  </si>
  <si>
    <t>НДФЛ с ФЛ,не явл.налог.резид.</t>
  </si>
  <si>
    <t>10102030011000</t>
  </si>
  <si>
    <t>единый с/х налог</t>
  </si>
  <si>
    <t>налог на имущество физ.лиц</t>
  </si>
  <si>
    <t>10601030101000</t>
  </si>
  <si>
    <t>10601030102000</t>
  </si>
  <si>
    <t>земельный налог</t>
  </si>
  <si>
    <t>доходы от сдачи в аренду имущ.</t>
  </si>
  <si>
    <t>дох.от продажи зем.участков</t>
  </si>
  <si>
    <t>невыясненные поступления</t>
  </si>
  <si>
    <t>доходы с продажи усл.ГДЦ</t>
  </si>
  <si>
    <t>доходы с продажи усл.ВГЦБ</t>
  </si>
  <si>
    <t>доходы с продажи усл.музея</t>
  </si>
  <si>
    <t>аренд.плата за зем.,пост.от прод.права на закл.дог.аренды</t>
  </si>
  <si>
    <t>проч.пост.от исп.имущ.</t>
  </si>
  <si>
    <t>Субсидии юр.лицам</t>
  </si>
  <si>
    <t>КОСГУ</t>
  </si>
  <si>
    <t>110</t>
  </si>
  <si>
    <t>120</t>
  </si>
  <si>
    <t>130</t>
  </si>
  <si>
    <t>180</t>
  </si>
  <si>
    <t>151</t>
  </si>
  <si>
    <t>430</t>
  </si>
  <si>
    <t>выпл.пенс.по выслуге лет</t>
  </si>
  <si>
    <t>Доп.</t>
  </si>
  <si>
    <t>ФК</t>
  </si>
  <si>
    <t>7</t>
  </si>
  <si>
    <t>132</t>
  </si>
  <si>
    <t xml:space="preserve">Музей, итого </t>
  </si>
  <si>
    <t>ГДЦ "Родник", итого</t>
  </si>
  <si>
    <t>141</t>
  </si>
  <si>
    <t>Субв.бюджетам поселений на выполн.передав.полном.суб.РФ</t>
  </si>
  <si>
    <t>410</t>
  </si>
  <si>
    <t>дох.от реализ.иного имущ.</t>
  </si>
  <si>
    <t>139</t>
  </si>
  <si>
    <t>Межбюдж.трансферты на организацию межбибл.фонда</t>
  </si>
  <si>
    <t>безвозм.пост-ия уч-ям, наход. В введении орг.мест.самоупр.</t>
  </si>
  <si>
    <t>142</t>
  </si>
  <si>
    <t>114</t>
  </si>
  <si>
    <t>116</t>
  </si>
  <si>
    <t>115</t>
  </si>
  <si>
    <t xml:space="preserve">              1. Доходы бюджета</t>
  </si>
  <si>
    <t>Резервный фонд</t>
  </si>
  <si>
    <t>Оценка недвижимости</t>
  </si>
  <si>
    <t>Гражданская оборона</t>
  </si>
  <si>
    <t>Первичный воинский учет</t>
  </si>
  <si>
    <t>Субвенция на осущ.полном.ВУС</t>
  </si>
  <si>
    <t>017</t>
  </si>
  <si>
    <t>10503010011000</t>
  </si>
  <si>
    <t>НДФЛ с доходов,источником которых является налог.агент</t>
  </si>
  <si>
    <t xml:space="preserve">    - пени</t>
  </si>
  <si>
    <t xml:space="preserve">    - штрафы</t>
  </si>
  <si>
    <t>10102020011000</t>
  </si>
  <si>
    <t>НДФЛ с з/п ИП,нотар.,адвокат.</t>
  </si>
  <si>
    <t>10102010012000</t>
  </si>
  <si>
    <t>10102010013000</t>
  </si>
  <si>
    <t>аренд.,пост.от прод.пр.на закл.дог.аренд.за зем.,в соб.пос.</t>
  </si>
  <si>
    <t>10102020012000</t>
  </si>
  <si>
    <t>10102030012000</t>
  </si>
  <si>
    <t>10601030104000</t>
  </si>
  <si>
    <t xml:space="preserve">    - проценты</t>
  </si>
  <si>
    <t>проч.доходы от комп.затрат</t>
  </si>
  <si>
    <t>10102010014000</t>
  </si>
  <si>
    <t>025</t>
  </si>
  <si>
    <t>10102020013000</t>
  </si>
  <si>
    <t>10102030013000</t>
  </si>
  <si>
    <t>8</t>
  </si>
  <si>
    <t>дотация на выравнивание бюджет. обеспеченности из ОБ</t>
  </si>
  <si>
    <t>дотация на выравнивание бюджет. обеспеченности из ВМР</t>
  </si>
  <si>
    <t xml:space="preserve"> </t>
  </si>
  <si>
    <t>командировочные расходы</t>
  </si>
  <si>
    <t>Развитие общ.инфраструктуры</t>
  </si>
  <si>
    <t>административные штрафы</t>
  </si>
  <si>
    <t>140</t>
  </si>
  <si>
    <t>Дорожное хозяйство</t>
  </si>
  <si>
    <t>Субсидия на кап.ремонт дорог</t>
  </si>
  <si>
    <t xml:space="preserve">Наименование публично-правового образования   </t>
  </si>
  <si>
    <t>Результат исполнения бюджета (дефицит/профицит)</t>
  </si>
  <si>
    <t>10503010012000</t>
  </si>
  <si>
    <t>10503020011000</t>
  </si>
  <si>
    <t>10503020012000</t>
  </si>
  <si>
    <t xml:space="preserve">                                                                                     </t>
  </si>
  <si>
    <t>Председатель Комитета по городскому хозяйству  _______________________А.П.Дмитравцов</t>
  </si>
  <si>
    <t>Начальник бюджетного сектора-главный бухгалтер ______________Т.Н.Золотова</t>
  </si>
  <si>
    <t>Субсидия на выпл.стим.хар-ра</t>
  </si>
  <si>
    <t>Благоустройство</t>
  </si>
  <si>
    <t>Др.вопр-сы в обл.нац. без-ти</t>
  </si>
  <si>
    <t xml:space="preserve">Закупка автотр. и коммун.тех. </t>
  </si>
  <si>
    <t>Молодежная политика</t>
  </si>
  <si>
    <t>Культурно-досуговые мер-ия</t>
  </si>
  <si>
    <t>Физ.культура и спорт</t>
  </si>
  <si>
    <t>ГДЦ "Родник", всего</t>
  </si>
  <si>
    <t>ГДЦ "Родник" ПД, всего</t>
  </si>
  <si>
    <t>Молодёжная политика - МКУК ГДЦ "Родник"</t>
  </si>
  <si>
    <t>Культурно-досуговые мероприятия - "Родник" ПД</t>
  </si>
  <si>
    <t xml:space="preserve">Культурно-досуговые мероприятия - ГДЦ "Родник" </t>
  </si>
  <si>
    <t>Физ.культура и спорт - ГДЦ "Родник"</t>
  </si>
  <si>
    <t>МКУК "ВГЦБ" межпос., всего</t>
  </si>
  <si>
    <t>МКУК "ВГЦБ" ПД, всего</t>
  </si>
  <si>
    <t>Культурно-досуговые мероприятия - МКУК "ВГЦБ"</t>
  </si>
  <si>
    <t>МКУК "ВГЦБ", всего</t>
  </si>
  <si>
    <t>Молодежная политика - МКУК "ВГЦБ"</t>
  </si>
  <si>
    <t>МКУК "ВГЦБ", итого</t>
  </si>
  <si>
    <t>Песионное обеспечение</t>
  </si>
  <si>
    <t>Мероп-ия по повышению з/пл. раб-м культуры "Родник"</t>
  </si>
  <si>
    <t>Мероп-ия по повышению з/пл. раб-м культуры "Музей"</t>
  </si>
  <si>
    <t>Мероп-ия по повышению з/пл. раб-м культуры "ВГЦБ"</t>
  </si>
  <si>
    <t>Культурно-досуговые мероприятия - "ВГЦБ"  ПД</t>
  </si>
  <si>
    <t>Другие общегосуд. вопр-сы</t>
  </si>
  <si>
    <t>акцизы на дизельное топливо</t>
  </si>
  <si>
    <t>10302230010000</t>
  </si>
  <si>
    <t>акцизы на моторное масло</t>
  </si>
  <si>
    <t>10302240010000</t>
  </si>
  <si>
    <t>акцизы на автомобильн. бензин</t>
  </si>
  <si>
    <t>акцизы на прямогонный бензин</t>
  </si>
  <si>
    <t>МБТ к Дню образования ЛО</t>
  </si>
  <si>
    <t>выплата Почетному гражданину</t>
  </si>
  <si>
    <t>Субсидия 95-ОЗ (старосты)</t>
  </si>
  <si>
    <t>Кап.рем.жил.фонда по МЦП</t>
  </si>
  <si>
    <t>Владение, пользование и распор.имуществом по МЦП</t>
  </si>
  <si>
    <t>Жилищное хозяйство</t>
  </si>
  <si>
    <t>Газификация нас.пунктов</t>
  </si>
  <si>
    <t>Уличное освещение по МЦП</t>
  </si>
  <si>
    <t>Озеленение по МЦП</t>
  </si>
  <si>
    <t>Сбор и вывоз мусора по МЦП</t>
  </si>
  <si>
    <t>Захоронение по МЦП</t>
  </si>
  <si>
    <t xml:space="preserve">Благоустройство по МЦП    </t>
  </si>
  <si>
    <t>субсидия на кап.ремонт ДК</t>
  </si>
  <si>
    <t>Возврат ост.субс.цел.назн.пр.лет</t>
  </si>
  <si>
    <t>Субсидия "Соц.под.отд.кат.гр-н"</t>
  </si>
  <si>
    <t>10302250010000</t>
  </si>
  <si>
    <t>10302260010000</t>
  </si>
  <si>
    <t>исполнение бюджета  МО Волосовское городское поселение</t>
  </si>
  <si>
    <t>030</t>
  </si>
  <si>
    <t>Рем.уч.кул. "Разв.соц.сф.ВГП"</t>
  </si>
  <si>
    <t xml:space="preserve">Переселение из авар.жил.ф. </t>
  </si>
  <si>
    <t>10606033131000</t>
  </si>
  <si>
    <t>10606033134000</t>
  </si>
  <si>
    <t>земельный налог с организаций</t>
  </si>
  <si>
    <t>земельный налог с физ.лиц.</t>
  </si>
  <si>
    <t>10606043132100</t>
  </si>
  <si>
    <t>10606043131000</t>
  </si>
  <si>
    <t>21905000130000</t>
  </si>
  <si>
    <t>20203024130000</t>
  </si>
  <si>
    <t>20204014130001</t>
  </si>
  <si>
    <t>20204025130001</t>
  </si>
  <si>
    <t>20204999132000</t>
  </si>
  <si>
    <t>20204999133000</t>
  </si>
  <si>
    <t>10904053131000</t>
  </si>
  <si>
    <t>10904053132200</t>
  </si>
  <si>
    <t>11105013130000</t>
  </si>
  <si>
    <t>11105025130000</t>
  </si>
  <si>
    <t>11105035130000</t>
  </si>
  <si>
    <t>11109045130000</t>
  </si>
  <si>
    <t>11301995130114</t>
  </si>
  <si>
    <t>11301995130115</t>
  </si>
  <si>
    <t>11301995130116</t>
  </si>
  <si>
    <t>11302995130000</t>
  </si>
  <si>
    <t>11402053130000</t>
  </si>
  <si>
    <t>11406013130000</t>
  </si>
  <si>
    <t>11690050130000</t>
  </si>
  <si>
    <t>11701050130000</t>
  </si>
  <si>
    <t>11705050130000</t>
  </si>
  <si>
    <t>20201001130001</t>
  </si>
  <si>
    <t>20201001130002</t>
  </si>
  <si>
    <t>20202051130000</t>
  </si>
  <si>
    <t>20202077130001</t>
  </si>
  <si>
    <t>20202216130000</t>
  </si>
  <si>
    <t>20202999130008</t>
  </si>
  <si>
    <t>20203015130000</t>
  </si>
  <si>
    <t>10606033132100</t>
  </si>
  <si>
    <t>прочие работы,усл. (Дор.фонд)</t>
  </si>
  <si>
    <t>Приоб-е жилья погорел-м</t>
  </si>
  <si>
    <t>Суб-я на перес.гр.из ав.жф ФЖКХ</t>
  </si>
  <si>
    <t>10904053132100</t>
  </si>
  <si>
    <t>доходы от сдачи в ар.имущ.Казна</t>
  </si>
  <si>
    <t>11105075130000</t>
  </si>
  <si>
    <t>11705050130115</t>
  </si>
  <si>
    <t>цели</t>
  </si>
  <si>
    <t>по ППП, КФСР</t>
  </si>
  <si>
    <t>КЦСР, КВР, КОСГУ,Доп.КР</t>
  </si>
  <si>
    <t>365</t>
  </si>
  <si>
    <t>0</t>
  </si>
  <si>
    <t>1043</t>
  </si>
  <si>
    <t>10606033133000</t>
  </si>
  <si>
    <t>доходы с продажи усл.</t>
  </si>
  <si>
    <t>11301995130000</t>
  </si>
  <si>
    <t>Инвест.в объекты водоснаб.</t>
  </si>
  <si>
    <t>Приобр. жилья погорельцам</t>
  </si>
  <si>
    <t>20202077130003</t>
  </si>
  <si>
    <t>20202088130002</t>
  </si>
  <si>
    <t>20202089130002</t>
  </si>
  <si>
    <t>20202999130003</t>
  </si>
  <si>
    <t>20202999130004</t>
  </si>
  <si>
    <t>20202999130006</t>
  </si>
  <si>
    <t>Субсидия на подг.к отопит сезону</t>
  </si>
  <si>
    <t>20202999130007</t>
  </si>
  <si>
    <t>МБТ на компл.книжн.фондов ОБ</t>
  </si>
  <si>
    <t>МБТ на компл.книжн.фондов ФБ</t>
  </si>
  <si>
    <t>20204025130002</t>
  </si>
  <si>
    <t>медикаменты</t>
  </si>
  <si>
    <t>Субсидия на разв.народ.культуры</t>
  </si>
  <si>
    <t>20202077130000</t>
  </si>
  <si>
    <t>Инвест.в объекты газификации</t>
  </si>
  <si>
    <t xml:space="preserve">Прочие мероприятия по благоустройству по МЦП   </t>
  </si>
  <si>
    <t>Проведение мероприятий</t>
  </si>
  <si>
    <t xml:space="preserve">Организ-воспит.работа </t>
  </si>
  <si>
    <t>Создание усл.для зан.спортом</t>
  </si>
  <si>
    <t>Участие команд в соревнов-ях</t>
  </si>
  <si>
    <t>Укрепление мат-тех.базы</t>
  </si>
  <si>
    <t>Соц.обеспечение</t>
  </si>
  <si>
    <t>улучшение жил.усл.молод.сем.</t>
  </si>
  <si>
    <t>МБТ на стим.выплаты культ. ВМР</t>
  </si>
  <si>
    <t>Приобр.об.недв.(ВГП) доп.метры</t>
  </si>
  <si>
    <t>Прем.Спартакиада, ав.рем. ВМР</t>
  </si>
  <si>
    <t>0111-9100007000-870-290</t>
  </si>
  <si>
    <t>0113-2352709020-244-226</t>
  </si>
  <si>
    <t>0113-9100009060-244-226</t>
  </si>
  <si>
    <t>Член.взносы в Ассоциацию совета МО</t>
  </si>
  <si>
    <t>0113-9100009060-853-290</t>
  </si>
  <si>
    <t>0203-9100051180-121-211</t>
  </si>
  <si>
    <t>0203-9100051180-121-212</t>
  </si>
  <si>
    <t>0203-9100051180-121-213</t>
  </si>
  <si>
    <t>0203-9100051180-244-221</t>
  </si>
  <si>
    <t>0203-9100051180-244-226</t>
  </si>
  <si>
    <t>0203-9100051180-244-340-008</t>
  </si>
  <si>
    <t>0309-2343402180-244-226</t>
  </si>
  <si>
    <t>0314-2342902470-244-221</t>
  </si>
  <si>
    <t>0314-2342902470-244-225</t>
  </si>
  <si>
    <t>0409-2310503150-244-225</t>
  </si>
  <si>
    <t>Текущий ремонт дорог</t>
  </si>
  <si>
    <t>0409-2310503160-244-225</t>
  </si>
  <si>
    <t>0409-2310503160-244-226</t>
  </si>
  <si>
    <t>0409-2310503150-244-226</t>
  </si>
  <si>
    <t>0409-2310503160-244-340-008</t>
  </si>
  <si>
    <t>0409-2310503170-244-225</t>
  </si>
  <si>
    <t>Кап. ремонт дорог</t>
  </si>
  <si>
    <t>0409-2310503170-244-226</t>
  </si>
  <si>
    <t>прочие работы, услуги</t>
  </si>
  <si>
    <t>0409-2310503180-244-225</t>
  </si>
  <si>
    <t>Ремонт  придомовых территорий</t>
  </si>
  <si>
    <t>0409-2310570140-244-225</t>
  </si>
  <si>
    <t>Кап.рем.и рем. автодорог</t>
  </si>
  <si>
    <t>0412-2352703400-244-226</t>
  </si>
  <si>
    <t>0501-2323100800-412-310</t>
  </si>
  <si>
    <t>0501-2323103500-243-225</t>
  </si>
  <si>
    <t>0501-2323103510-244-225</t>
  </si>
  <si>
    <t>0501-2323103510-244-226</t>
  </si>
  <si>
    <t>0501-2333196020-412-310</t>
  </si>
  <si>
    <t>0501-2333100690-412-310</t>
  </si>
  <si>
    <t xml:space="preserve">Приобр.об.недв.(ВГП) </t>
  </si>
  <si>
    <t>0502-2323203510-244-225</t>
  </si>
  <si>
    <t>0502-2323203510-244-226</t>
  </si>
  <si>
    <t>0502-2323203510-244-310</t>
  </si>
  <si>
    <t>0502-2323203510-244-340-008</t>
  </si>
  <si>
    <t>0502-2323203540-810-241</t>
  </si>
  <si>
    <t>0502-2333200670-410-310</t>
  </si>
  <si>
    <t>0502-2333200680-414-310</t>
  </si>
  <si>
    <t>0503-2323303450-244-310</t>
  </si>
  <si>
    <t>0503-2323306010-244223-003</t>
  </si>
  <si>
    <t>0503-2323306010-244-225</t>
  </si>
  <si>
    <t>0503-2323306010-244-226</t>
  </si>
  <si>
    <t>0503-2323306010-244-340-008</t>
  </si>
  <si>
    <t>0503-2323306020-244-225</t>
  </si>
  <si>
    <t>0503-2323306030-244-225</t>
  </si>
  <si>
    <t>0503-2323306030-244-226</t>
  </si>
  <si>
    <t>0503-2323306030-244-340-008</t>
  </si>
  <si>
    <t>0503-2323306040-244-225</t>
  </si>
  <si>
    <t>0503-2323306050-244-222</t>
  </si>
  <si>
    <t>0503-2323306050-244-225</t>
  </si>
  <si>
    <t>0503-2323306050-244-226</t>
  </si>
  <si>
    <t>0503-2323306050-244-310</t>
  </si>
  <si>
    <t>0503-2323306050-244-340-008</t>
  </si>
  <si>
    <t>0503-2323306060-244-225</t>
  </si>
  <si>
    <t>0503-2323306060-244-340-008</t>
  </si>
  <si>
    <t>0503-2323306060-244-226</t>
  </si>
  <si>
    <t>0503-2323306060-244-310</t>
  </si>
  <si>
    <t>0707-3931600350-244-222</t>
  </si>
  <si>
    <t>0707-3931600350-244-226</t>
  </si>
  <si>
    <t>0707-3931600350-244-290</t>
  </si>
  <si>
    <t>0707-3931600350-244-340-008</t>
  </si>
  <si>
    <t>0801-3910703110-244-225</t>
  </si>
  <si>
    <t>0801-3917104430-244-222</t>
  </si>
  <si>
    <t>0801-3917104430-244-226</t>
  </si>
  <si>
    <t>0801-3917104430-244-290</t>
  </si>
  <si>
    <t>0801-3917104430-244-340-008</t>
  </si>
  <si>
    <t>1001-9100004910-321-263</t>
  </si>
  <si>
    <t>1103-2333100630-322-262</t>
  </si>
  <si>
    <t>1101-3921800200-122-222</t>
  </si>
  <si>
    <t>1101-3921800200-244-222</t>
  </si>
  <si>
    <t>1101-3921800200-244-226</t>
  </si>
  <si>
    <t>1101-3921800200-244-340-007</t>
  </si>
  <si>
    <t>1101-3921800200-244-340-008</t>
  </si>
  <si>
    <t>1101-3921800210-244-222</t>
  </si>
  <si>
    <t>1101-3921800210-244-226</t>
  </si>
  <si>
    <t>1101-3921800210-244-290</t>
  </si>
  <si>
    <t>1101-3921800210-244-340-008</t>
  </si>
  <si>
    <t>1101-3921800220-244-310</t>
  </si>
  <si>
    <t>1101-3921800220-244-340-008</t>
  </si>
  <si>
    <t>0707-3931600340-244-222</t>
  </si>
  <si>
    <t>0707-3931600340-244-226</t>
  </si>
  <si>
    <t>0707-3931600340-244-290</t>
  </si>
  <si>
    <t>0707-3931600340-244-340-005</t>
  </si>
  <si>
    <t>0801-3910704400-111-211</t>
  </si>
  <si>
    <t>0801-3910704400-119-213</t>
  </si>
  <si>
    <t>0801-3910704400-112-212</t>
  </si>
  <si>
    <t>0801-3910704400-112-222</t>
  </si>
  <si>
    <t>0801-3910704400-244-221</t>
  </si>
  <si>
    <t>0801-3910704400-244-222</t>
  </si>
  <si>
    <t>0801-3910704400-244-223-002</t>
  </si>
  <si>
    <t>0801-3910704400-244-223-003</t>
  </si>
  <si>
    <t>0801-3910704400-244-223-004</t>
  </si>
  <si>
    <t>0801-3910704400-244-225</t>
  </si>
  <si>
    <t>0801-3910704400-244-226</t>
  </si>
  <si>
    <t>0801-3910704400-244-290</t>
  </si>
  <si>
    <t>0801-3910704400-244-310</t>
  </si>
  <si>
    <t>0801-3910704400-244-340-007</t>
  </si>
  <si>
    <t>0801-3910704400-244-340-008</t>
  </si>
  <si>
    <t>0801-3910704400-852-290</t>
  </si>
  <si>
    <t>0801-3910704400-853-290</t>
  </si>
  <si>
    <t>0801-3910705970-111-211</t>
  </si>
  <si>
    <t>0801-3910705970-119-213</t>
  </si>
  <si>
    <t>0801-3910770360-111-211</t>
  </si>
  <si>
    <t>0801-3910770360-119-213</t>
  </si>
  <si>
    <t>0801-3911704430-244-222</t>
  </si>
  <si>
    <t>0801-3911704430-244-226</t>
  </si>
  <si>
    <t>0801-3911704430-244-290</t>
  </si>
  <si>
    <t>0801-3911704430-244-310</t>
  </si>
  <si>
    <t>0801-3911704430-244-340-008</t>
  </si>
  <si>
    <t>1101-3921800210-244-225</t>
  </si>
  <si>
    <t>0801-3910704410-111-211</t>
  </si>
  <si>
    <t>0801-3910704410-119-213</t>
  </si>
  <si>
    <t>0801-3910704410-112-212</t>
  </si>
  <si>
    <t>0801-3910704410-244-221</t>
  </si>
  <si>
    <t>0801-3910704410-244-223-003</t>
  </si>
  <si>
    <t>0801-3910704410-244-225</t>
  </si>
  <si>
    <t>0801-3910704410-244-226</t>
  </si>
  <si>
    <t>0801-3910704410-244-290</t>
  </si>
  <si>
    <t>0801-3910704410-244-310</t>
  </si>
  <si>
    <t>0801-3910704410-244-340-008</t>
  </si>
  <si>
    <t>0801-3910704410-244-222</t>
  </si>
  <si>
    <t>0801-3910770360-110-213</t>
  </si>
  <si>
    <t>0707-3931600340-244-340-008</t>
  </si>
  <si>
    <t>0801-3910704420-111-211</t>
  </si>
  <si>
    <t>0801-3910704420-112-212</t>
  </si>
  <si>
    <t>0801-3910704420-119-213</t>
  </si>
  <si>
    <t>0801-3910704420-244-221</t>
  </si>
  <si>
    <t>0801-3910704420-244-222</t>
  </si>
  <si>
    <t>0801-3910704420-244-225</t>
  </si>
  <si>
    <t>0801-3910704420-244-226</t>
  </si>
  <si>
    <t>0801-3910704420-244-290</t>
  </si>
  <si>
    <t>0801-3910704420-244-340-008</t>
  </si>
  <si>
    <t>0801-3910704420-244-310</t>
  </si>
  <si>
    <t>0801-3911704420-111-211</t>
  </si>
  <si>
    <t>0801-3911704420-119-213</t>
  </si>
  <si>
    <t>0801-3911704420-112-212</t>
  </si>
  <si>
    <t>0801-3911704420-244-221</t>
  </si>
  <si>
    <t>0801-3911704420-244-222</t>
  </si>
  <si>
    <t>0801-3911704420-244-226</t>
  </si>
  <si>
    <t>0801-3911704420-244-310</t>
  </si>
  <si>
    <t>0801-3911704420-244-340-008</t>
  </si>
  <si>
    <t>в том числе КГХ:</t>
  </si>
  <si>
    <t xml:space="preserve">Содержание дорог  </t>
  </si>
  <si>
    <t>Меропр.по землеустр. и землепользованию</t>
  </si>
  <si>
    <t>Подготовка населения к чрезвычайным ситуациям</t>
  </si>
  <si>
    <t>0409-2310503150-244-340-008</t>
  </si>
  <si>
    <t>взмещение факт.убытков Бани</t>
  </si>
  <si>
    <t>На 1 марта 2016</t>
  </si>
  <si>
    <t>01.03.2016</t>
  </si>
  <si>
    <t>10606043133000</t>
  </si>
  <si>
    <t xml:space="preserve"> 2. Расходы бюджета на 01.03.2016 г.</t>
  </si>
  <si>
    <t>командирочные расходы</t>
  </si>
  <si>
    <t>0203-9100051180-244-222</t>
  </si>
  <si>
    <t>0707-3931600340-122-212</t>
  </si>
  <si>
    <t>"04" марта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</si>
</sst>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49" fontId="2" fillId="0" borderId="2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29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33" borderId="2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4" fontId="2" fillId="33" borderId="2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4" fontId="2" fillId="33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5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4" fontId="5" fillId="0" borderId="3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left"/>
    </xf>
    <xf numFmtId="4" fontId="5" fillId="33" borderId="3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showGridLines="0" zoomScalePageLayoutView="0" workbookViewId="0" topLeftCell="A40">
      <selection activeCell="A122" sqref="A122"/>
    </sheetView>
  </sheetViews>
  <sheetFormatPr defaultColWidth="9.00390625" defaultRowHeight="12.75"/>
  <cols>
    <col min="1" max="1" width="25.875" style="3" customWidth="1"/>
    <col min="2" max="2" width="4.75390625" style="3" customWidth="1"/>
    <col min="3" max="3" width="17.75390625" style="3" customWidth="1"/>
    <col min="4" max="4" width="5.375" style="3" customWidth="1"/>
    <col min="5" max="5" width="13.625" style="1" customWidth="1"/>
    <col min="6" max="6" width="13.125" style="1" customWidth="1"/>
    <col min="7" max="7" width="13.125" style="0" customWidth="1"/>
  </cols>
  <sheetData>
    <row r="1" spans="1:7" ht="14.25" customHeight="1" thickBot="1">
      <c r="A1" s="35" t="s">
        <v>43</v>
      </c>
      <c r="B1" s="35"/>
      <c r="C1" s="14"/>
      <c r="D1" s="14"/>
      <c r="E1" s="14"/>
      <c r="F1" s="14"/>
      <c r="G1" s="31" t="s">
        <v>5</v>
      </c>
    </row>
    <row r="2" spans="2:7" ht="13.5" customHeight="1">
      <c r="B2" s="13"/>
      <c r="G2" s="63" t="s">
        <v>34</v>
      </c>
    </row>
    <row r="3" spans="1:7" ht="12.75" customHeight="1">
      <c r="A3" s="15"/>
      <c r="B3" s="15"/>
      <c r="C3" s="15"/>
      <c r="D3" s="65" t="s">
        <v>442</v>
      </c>
      <c r="E3" s="65"/>
      <c r="F3" s="15" t="s">
        <v>39</v>
      </c>
      <c r="G3" s="21" t="s">
        <v>443</v>
      </c>
    </row>
    <row r="4" spans="1:7" ht="15.75" customHeight="1">
      <c r="A4" s="13" t="s">
        <v>52</v>
      </c>
      <c r="B4" s="13"/>
      <c r="C4" s="13"/>
      <c r="D4" s="13"/>
      <c r="E4" s="12"/>
      <c r="F4" s="12"/>
      <c r="G4" s="85"/>
    </row>
    <row r="5" spans="1:7" ht="13.5" customHeight="1">
      <c r="A5" s="13" t="s">
        <v>207</v>
      </c>
      <c r="B5" s="13"/>
      <c r="C5" s="13"/>
      <c r="D5" s="13"/>
      <c r="E5" s="12"/>
      <c r="F5" s="12" t="s">
        <v>37</v>
      </c>
      <c r="G5" s="21" t="s">
        <v>72</v>
      </c>
    </row>
    <row r="6" spans="1:7" ht="15.75" customHeight="1">
      <c r="A6" s="13" t="s">
        <v>151</v>
      </c>
      <c r="B6" s="13"/>
      <c r="C6" s="13"/>
      <c r="D6" s="13"/>
      <c r="E6" s="12"/>
      <c r="F6" s="12" t="s">
        <v>38</v>
      </c>
      <c r="G6" s="21" t="s">
        <v>73</v>
      </c>
    </row>
    <row r="7" spans="1:7" ht="13.5" customHeight="1">
      <c r="A7" s="68" t="s">
        <v>46</v>
      </c>
      <c r="B7" s="13"/>
      <c r="C7" s="13"/>
      <c r="D7" s="13"/>
      <c r="E7" s="12"/>
      <c r="F7" s="12"/>
      <c r="G7" s="61"/>
    </row>
    <row r="8" spans="1:7" ht="13.5" customHeight="1" thickBot="1">
      <c r="A8" s="13" t="s">
        <v>1</v>
      </c>
      <c r="B8" s="13"/>
      <c r="C8" s="13"/>
      <c r="D8" s="13"/>
      <c r="E8" s="12"/>
      <c r="F8" s="12"/>
      <c r="G8" s="22" t="s">
        <v>0</v>
      </c>
    </row>
    <row r="9" spans="2:7" ht="13.5" customHeight="1">
      <c r="B9" s="34"/>
      <c r="C9" s="34" t="s">
        <v>116</v>
      </c>
      <c r="D9" s="34"/>
      <c r="E9" s="12"/>
      <c r="F9" s="12"/>
      <c r="G9" s="27"/>
    </row>
    <row r="10" spans="1:7" ht="13.5" customHeight="1">
      <c r="A10" s="140"/>
      <c r="B10" s="140"/>
      <c r="C10" s="140"/>
      <c r="D10" s="140"/>
      <c r="E10" s="140"/>
      <c r="F10" s="140"/>
      <c r="G10" s="140"/>
    </row>
    <row r="11" spans="1:7" ht="5.25" customHeight="1">
      <c r="A11" s="33"/>
      <c r="B11" s="33"/>
      <c r="C11" s="16"/>
      <c r="D11" s="16"/>
      <c r="E11" s="17"/>
      <c r="F11" s="17"/>
      <c r="G11" s="18"/>
    </row>
    <row r="12" spans="1:7" ht="13.5" customHeight="1">
      <c r="A12" s="8"/>
      <c r="B12" s="9" t="s">
        <v>14</v>
      </c>
      <c r="C12" s="29"/>
      <c r="D12" s="29"/>
      <c r="E12" s="7" t="s">
        <v>49</v>
      </c>
      <c r="F12" s="66"/>
      <c r="G12" s="65" t="s">
        <v>35</v>
      </c>
    </row>
    <row r="13" spans="1:7" ht="9.75" customHeight="1">
      <c r="A13" s="9" t="s">
        <v>6</v>
      </c>
      <c r="B13" s="9" t="s">
        <v>15</v>
      </c>
      <c r="C13" s="29" t="s">
        <v>8</v>
      </c>
      <c r="D13" s="88" t="s">
        <v>91</v>
      </c>
      <c r="E13" s="7" t="s">
        <v>50</v>
      </c>
      <c r="F13" s="7" t="s">
        <v>40</v>
      </c>
      <c r="G13" s="19" t="s">
        <v>4</v>
      </c>
    </row>
    <row r="14" spans="1:7" ht="9.75" customHeight="1">
      <c r="A14" s="8"/>
      <c r="B14" s="9" t="s">
        <v>16</v>
      </c>
      <c r="C14" s="29"/>
      <c r="D14" s="29"/>
      <c r="E14" s="7" t="s">
        <v>4</v>
      </c>
      <c r="F14" s="7"/>
      <c r="G14" s="19"/>
    </row>
    <row r="15" spans="1:7" ht="9.75" customHeight="1" thickBot="1">
      <c r="A15" s="5">
        <v>1</v>
      </c>
      <c r="B15" s="11">
        <v>2</v>
      </c>
      <c r="C15" s="11">
        <v>3</v>
      </c>
      <c r="D15" s="11"/>
      <c r="E15" s="6" t="s">
        <v>2</v>
      </c>
      <c r="F15" s="6" t="s">
        <v>41</v>
      </c>
      <c r="G15" s="20" t="s">
        <v>42</v>
      </c>
    </row>
    <row r="16" spans="1:7" ht="15.75" customHeight="1">
      <c r="A16" s="38" t="s">
        <v>47</v>
      </c>
      <c r="B16" s="46" t="s">
        <v>18</v>
      </c>
      <c r="C16" s="48" t="s">
        <v>29</v>
      </c>
      <c r="D16" s="86"/>
      <c r="E16" s="107">
        <f>SUM(E18:E92)</f>
        <v>73400020</v>
      </c>
      <c r="F16" s="107">
        <f>SUM(F18:F92)</f>
        <v>-28888034.72</v>
      </c>
      <c r="G16" s="79">
        <f>SUM(G18:G92)</f>
        <v>102288054.72</v>
      </c>
    </row>
    <row r="17" spans="1:7" ht="11.25" customHeight="1">
      <c r="A17" s="39" t="s">
        <v>7</v>
      </c>
      <c r="B17" s="47"/>
      <c r="C17" s="49"/>
      <c r="D17" s="86"/>
      <c r="E17" s="109"/>
      <c r="F17" s="106"/>
      <c r="G17" s="73"/>
    </row>
    <row r="18" spans="1:7" ht="26.25" customHeight="1">
      <c r="A18" s="39" t="s">
        <v>124</v>
      </c>
      <c r="B18" s="47"/>
      <c r="C18" s="32" t="s">
        <v>74</v>
      </c>
      <c r="D18" s="2" t="s">
        <v>92</v>
      </c>
      <c r="E18" s="128">
        <v>22700000</v>
      </c>
      <c r="F18" s="108">
        <v>3491396.74</v>
      </c>
      <c r="G18" s="73">
        <f>SUM(E18-F18-F19-F20-F21)</f>
        <v>19131382.77</v>
      </c>
    </row>
    <row r="19" spans="1:7" ht="15.75" customHeight="1">
      <c r="A19" s="39" t="s">
        <v>125</v>
      </c>
      <c r="B19" s="42"/>
      <c r="C19" s="32" t="s">
        <v>129</v>
      </c>
      <c r="D19" s="2" t="s">
        <v>92</v>
      </c>
      <c r="E19" s="128"/>
      <c r="F19" s="108">
        <v>0.5</v>
      </c>
      <c r="G19" s="73"/>
    </row>
    <row r="20" spans="1:7" ht="15.75" customHeight="1">
      <c r="A20" s="39" t="s">
        <v>126</v>
      </c>
      <c r="B20" s="42"/>
      <c r="C20" s="32" t="s">
        <v>130</v>
      </c>
      <c r="D20" s="2" t="s">
        <v>92</v>
      </c>
      <c r="E20" s="128"/>
      <c r="F20" s="108">
        <v>77220</v>
      </c>
      <c r="G20" s="73"/>
    </row>
    <row r="21" spans="1:7" ht="15.75" customHeight="1">
      <c r="A21" s="39" t="s">
        <v>135</v>
      </c>
      <c r="B21" s="42"/>
      <c r="C21" s="32" t="s">
        <v>137</v>
      </c>
      <c r="D21" s="2" t="s">
        <v>92</v>
      </c>
      <c r="E21" s="128"/>
      <c r="F21" s="108">
        <v>-0.01</v>
      </c>
      <c r="G21" s="73"/>
    </row>
    <row r="22" spans="1:7" ht="15.75" customHeight="1">
      <c r="A22" s="39" t="s">
        <v>128</v>
      </c>
      <c r="B22" s="42"/>
      <c r="C22" s="32" t="s">
        <v>127</v>
      </c>
      <c r="D22" s="2" t="s">
        <v>92</v>
      </c>
      <c r="E22" s="128">
        <v>77200</v>
      </c>
      <c r="F22" s="108">
        <v>0</v>
      </c>
      <c r="G22" s="73">
        <f>SUM(E22-F22-F23-F24)</f>
        <v>77200</v>
      </c>
    </row>
    <row r="23" spans="1:7" ht="15.75" customHeight="1">
      <c r="A23" s="39" t="s">
        <v>125</v>
      </c>
      <c r="B23" s="42"/>
      <c r="C23" s="32" t="s">
        <v>132</v>
      </c>
      <c r="D23" s="2" t="s">
        <v>92</v>
      </c>
      <c r="E23" s="128"/>
      <c r="F23" s="108">
        <v>0</v>
      </c>
      <c r="G23" s="73"/>
    </row>
    <row r="24" spans="1:7" ht="15.75" customHeight="1">
      <c r="A24" s="39" t="s">
        <v>126</v>
      </c>
      <c r="B24" s="42"/>
      <c r="C24" s="32" t="s">
        <v>139</v>
      </c>
      <c r="D24" s="2" t="s">
        <v>92</v>
      </c>
      <c r="E24" s="128"/>
      <c r="F24" s="108">
        <v>0</v>
      </c>
      <c r="G24" s="73"/>
    </row>
    <row r="25" spans="1:7" ht="15.75" customHeight="1">
      <c r="A25" s="39" t="s">
        <v>75</v>
      </c>
      <c r="B25" s="42"/>
      <c r="C25" s="32" t="s">
        <v>76</v>
      </c>
      <c r="D25" s="2" t="s">
        <v>92</v>
      </c>
      <c r="E25" s="128">
        <v>40000</v>
      </c>
      <c r="F25" s="108">
        <v>138.97</v>
      </c>
      <c r="G25" s="73">
        <f>SUM(E25-F25-F26-F27)</f>
        <v>39211.03</v>
      </c>
    </row>
    <row r="26" spans="1:7" ht="15.75" customHeight="1">
      <c r="A26" s="39" t="s">
        <v>125</v>
      </c>
      <c r="B26" s="42"/>
      <c r="C26" s="32" t="s">
        <v>133</v>
      </c>
      <c r="D26" s="2" t="s">
        <v>92</v>
      </c>
      <c r="E26" s="128"/>
      <c r="F26" s="108">
        <v>0</v>
      </c>
      <c r="G26" s="73"/>
    </row>
    <row r="27" spans="1:7" ht="15.75" customHeight="1">
      <c r="A27" s="39" t="s">
        <v>126</v>
      </c>
      <c r="B27" s="42"/>
      <c r="C27" s="32" t="s">
        <v>140</v>
      </c>
      <c r="D27" s="2" t="s">
        <v>92</v>
      </c>
      <c r="E27" s="128"/>
      <c r="F27" s="108">
        <v>650</v>
      </c>
      <c r="G27" s="73"/>
    </row>
    <row r="28" spans="1:7" ht="15.75" customHeight="1">
      <c r="A28" s="39" t="s">
        <v>184</v>
      </c>
      <c r="B28" s="42"/>
      <c r="C28" s="32" t="s">
        <v>185</v>
      </c>
      <c r="D28" s="2" t="s">
        <v>92</v>
      </c>
      <c r="E28" s="128">
        <v>553600</v>
      </c>
      <c r="F28" s="108">
        <v>36023.39</v>
      </c>
      <c r="G28" s="73">
        <f>E28-F28</f>
        <v>517576.61</v>
      </c>
    </row>
    <row r="29" spans="1:7" ht="15.75" customHeight="1">
      <c r="A29" s="39" t="s">
        <v>186</v>
      </c>
      <c r="B29" s="42"/>
      <c r="C29" s="32" t="s">
        <v>187</v>
      </c>
      <c r="D29" s="2" t="s">
        <v>92</v>
      </c>
      <c r="E29" s="128">
        <v>12000</v>
      </c>
      <c r="F29" s="108">
        <v>731.75</v>
      </c>
      <c r="G29" s="73">
        <f>E29-F29</f>
        <v>11268.25</v>
      </c>
    </row>
    <row r="30" spans="1:7" ht="15.75" customHeight="1">
      <c r="A30" s="39" t="s">
        <v>188</v>
      </c>
      <c r="B30" s="42"/>
      <c r="C30" s="32" t="s">
        <v>205</v>
      </c>
      <c r="D30" s="2" t="s">
        <v>92</v>
      </c>
      <c r="E30" s="128">
        <v>890000</v>
      </c>
      <c r="F30" s="108">
        <v>57270.59</v>
      </c>
      <c r="G30" s="73">
        <f>E30-F30</f>
        <v>832729.41</v>
      </c>
    </row>
    <row r="31" spans="1:7" ht="15.75" customHeight="1">
      <c r="A31" s="39" t="s">
        <v>189</v>
      </c>
      <c r="B31" s="42"/>
      <c r="C31" s="32" t="s">
        <v>206</v>
      </c>
      <c r="D31" s="2" t="s">
        <v>92</v>
      </c>
      <c r="E31" s="128">
        <v>500</v>
      </c>
      <c r="F31" s="108">
        <v>-7507.04</v>
      </c>
      <c r="G31" s="73">
        <f>E31-F31</f>
        <v>8007.04</v>
      </c>
    </row>
    <row r="32" spans="1:7" ht="15.75" customHeight="1">
      <c r="A32" s="39" t="s">
        <v>77</v>
      </c>
      <c r="B32" s="42"/>
      <c r="C32" s="32" t="s">
        <v>123</v>
      </c>
      <c r="D32" s="2" t="s">
        <v>92</v>
      </c>
      <c r="E32" s="128">
        <v>140000</v>
      </c>
      <c r="F32" s="108">
        <v>0</v>
      </c>
      <c r="G32" s="73">
        <f>SUM(E32-F32-F33)</f>
        <v>140000</v>
      </c>
    </row>
    <row r="33" spans="1:7" ht="15.75" customHeight="1">
      <c r="A33" s="39" t="s">
        <v>125</v>
      </c>
      <c r="B33" s="42"/>
      <c r="C33" s="32" t="s">
        <v>153</v>
      </c>
      <c r="D33" s="2" t="s">
        <v>92</v>
      </c>
      <c r="E33" s="128"/>
      <c r="F33" s="108">
        <v>0</v>
      </c>
      <c r="G33" s="73"/>
    </row>
    <row r="34" spans="1:7" ht="15.75" customHeight="1">
      <c r="A34" s="39" t="s">
        <v>77</v>
      </c>
      <c r="B34" s="42"/>
      <c r="C34" s="32" t="s">
        <v>154</v>
      </c>
      <c r="D34" s="2" t="s">
        <v>92</v>
      </c>
      <c r="E34" s="128">
        <v>0</v>
      </c>
      <c r="F34" s="108">
        <v>0</v>
      </c>
      <c r="G34" s="73">
        <f>SUM(E34-F34-F35)</f>
        <v>0</v>
      </c>
    </row>
    <row r="35" spans="1:7" ht="15.75" customHeight="1">
      <c r="A35" s="39" t="s">
        <v>125</v>
      </c>
      <c r="B35" s="42"/>
      <c r="C35" s="32" t="s">
        <v>155</v>
      </c>
      <c r="D35" s="2" t="s">
        <v>92</v>
      </c>
      <c r="E35" s="128"/>
      <c r="F35" s="108">
        <v>0</v>
      </c>
      <c r="G35" s="73"/>
    </row>
    <row r="36" spans="1:7" ht="15.75" customHeight="1">
      <c r="A36" s="39" t="s">
        <v>78</v>
      </c>
      <c r="B36" s="42"/>
      <c r="C36" s="32" t="s">
        <v>79</v>
      </c>
      <c r="D36" s="2" t="s">
        <v>92</v>
      </c>
      <c r="E36" s="128">
        <v>743000</v>
      </c>
      <c r="F36" s="108">
        <v>4234.99</v>
      </c>
      <c r="G36" s="73">
        <f>SUM(E36-F36-F37-F38)</f>
        <v>738206.78</v>
      </c>
    </row>
    <row r="37" spans="1:7" ht="15.75" customHeight="1">
      <c r="A37" s="39" t="s">
        <v>125</v>
      </c>
      <c r="B37" s="42"/>
      <c r="C37" s="32" t="s">
        <v>80</v>
      </c>
      <c r="D37" s="2" t="s">
        <v>92</v>
      </c>
      <c r="E37" s="128"/>
      <c r="F37" s="108">
        <v>558.23</v>
      </c>
      <c r="G37" s="73"/>
    </row>
    <row r="38" spans="1:7" ht="15.75" customHeight="1">
      <c r="A38" s="39" t="s">
        <v>135</v>
      </c>
      <c r="B38" s="42"/>
      <c r="C38" s="32" t="s">
        <v>134</v>
      </c>
      <c r="D38" s="2" t="s">
        <v>92</v>
      </c>
      <c r="E38" s="128"/>
      <c r="F38" s="108">
        <v>0</v>
      </c>
      <c r="G38" s="73"/>
    </row>
    <row r="39" spans="1:7" ht="15.75" customHeight="1">
      <c r="A39" s="39" t="s">
        <v>213</v>
      </c>
      <c r="B39" s="42"/>
      <c r="C39" s="32" t="s">
        <v>211</v>
      </c>
      <c r="D39" s="2" t="s">
        <v>92</v>
      </c>
      <c r="E39" s="128">
        <v>10000000</v>
      </c>
      <c r="F39" s="108">
        <v>2412447.23</v>
      </c>
      <c r="G39" s="73">
        <f>SUM(E39-F39-F40-F41-F42)</f>
        <v>7551271.699999999</v>
      </c>
    </row>
    <row r="40" spans="1:7" ht="15.75" customHeight="1">
      <c r="A40" s="39" t="s">
        <v>125</v>
      </c>
      <c r="B40" s="42"/>
      <c r="C40" s="32" t="s">
        <v>245</v>
      </c>
      <c r="D40" s="2" t="s">
        <v>92</v>
      </c>
      <c r="E40" s="128"/>
      <c r="F40" s="108">
        <v>29137.37</v>
      </c>
      <c r="G40" s="73"/>
    </row>
    <row r="41" spans="1:7" ht="14.25" customHeight="1">
      <c r="A41" s="39" t="s">
        <v>126</v>
      </c>
      <c r="B41" s="42"/>
      <c r="C41" s="32" t="s">
        <v>259</v>
      </c>
      <c r="D41" s="2" t="s">
        <v>92</v>
      </c>
      <c r="E41" s="128"/>
      <c r="F41" s="108">
        <v>7143.7</v>
      </c>
      <c r="G41" s="73"/>
    </row>
    <row r="42" spans="1:7" ht="14.25" customHeight="1">
      <c r="A42" s="39" t="s">
        <v>135</v>
      </c>
      <c r="B42" s="42"/>
      <c r="C42" s="32" t="s">
        <v>212</v>
      </c>
      <c r="D42" s="2" t="s">
        <v>92</v>
      </c>
      <c r="E42" s="128"/>
      <c r="F42" s="108">
        <v>0</v>
      </c>
      <c r="G42" s="73"/>
    </row>
    <row r="43" spans="1:7" ht="15.75" customHeight="1">
      <c r="A43" s="39" t="s">
        <v>214</v>
      </c>
      <c r="B43" s="42"/>
      <c r="C43" s="32" t="s">
        <v>216</v>
      </c>
      <c r="D43" s="2" t="s">
        <v>92</v>
      </c>
      <c r="E43" s="128">
        <v>1583200</v>
      </c>
      <c r="F43" s="108">
        <v>94083.33</v>
      </c>
      <c r="G43" s="73">
        <f>SUM(E43-F43-F44-F45)</f>
        <v>1487492.67</v>
      </c>
    </row>
    <row r="44" spans="1:7" ht="15.75" customHeight="1">
      <c r="A44" s="39" t="s">
        <v>125</v>
      </c>
      <c r="B44" s="42"/>
      <c r="C44" s="32" t="s">
        <v>215</v>
      </c>
      <c r="D44" s="2" t="s">
        <v>92</v>
      </c>
      <c r="E44" s="128"/>
      <c r="F44" s="108">
        <v>1780.57</v>
      </c>
      <c r="G44" s="73"/>
    </row>
    <row r="45" spans="1:7" ht="15.75" customHeight="1">
      <c r="A45" s="39" t="s">
        <v>126</v>
      </c>
      <c r="B45" s="42"/>
      <c r="C45" s="32" t="s">
        <v>444</v>
      </c>
      <c r="D45" s="2" t="s">
        <v>92</v>
      </c>
      <c r="E45" s="128"/>
      <c r="F45" s="108">
        <v>-156.57</v>
      </c>
      <c r="G45" s="73"/>
    </row>
    <row r="46" spans="1:7" ht="15.75" customHeight="1">
      <c r="A46" s="39" t="s">
        <v>81</v>
      </c>
      <c r="B46" s="42"/>
      <c r="C46" s="32" t="s">
        <v>223</v>
      </c>
      <c r="D46" s="2" t="s">
        <v>92</v>
      </c>
      <c r="E46" s="128">
        <v>0</v>
      </c>
      <c r="F46" s="108">
        <v>0</v>
      </c>
      <c r="G46" s="73">
        <f>SUM(E46-F46-F47-F48)</f>
        <v>0</v>
      </c>
    </row>
    <row r="47" spans="1:7" ht="15.75" customHeight="1">
      <c r="A47" s="39" t="s">
        <v>125</v>
      </c>
      <c r="B47" s="42"/>
      <c r="C47" s="32" t="s">
        <v>249</v>
      </c>
      <c r="D47" s="2" t="s">
        <v>92</v>
      </c>
      <c r="E47" s="128"/>
      <c r="F47" s="108">
        <v>0</v>
      </c>
      <c r="G47" s="73"/>
    </row>
    <row r="48" spans="1:7" ht="15.75" customHeight="1">
      <c r="A48" s="39" t="s">
        <v>126</v>
      </c>
      <c r="B48" s="42"/>
      <c r="C48" s="32" t="s">
        <v>224</v>
      </c>
      <c r="D48" s="2" t="s">
        <v>92</v>
      </c>
      <c r="E48" s="128"/>
      <c r="F48" s="108">
        <v>0</v>
      </c>
      <c r="G48" s="73"/>
    </row>
    <row r="49" spans="1:7" ht="23.25" customHeight="1">
      <c r="A49" s="39" t="s">
        <v>88</v>
      </c>
      <c r="B49" s="42" t="s">
        <v>122</v>
      </c>
      <c r="C49" s="32" t="s">
        <v>225</v>
      </c>
      <c r="D49" s="2" t="s">
        <v>93</v>
      </c>
      <c r="E49" s="128">
        <v>5100000</v>
      </c>
      <c r="F49" s="108">
        <v>674265.2</v>
      </c>
      <c r="G49" s="73">
        <f aca="true" t="shared" si="0" ref="G49:G68">E49-F49</f>
        <v>4425734.8</v>
      </c>
    </row>
    <row r="50" spans="1:7" ht="23.25" customHeight="1">
      <c r="A50" s="39" t="s">
        <v>88</v>
      </c>
      <c r="B50" s="42" t="s">
        <v>144</v>
      </c>
      <c r="C50" s="32" t="s">
        <v>225</v>
      </c>
      <c r="D50" s="2" t="s">
        <v>93</v>
      </c>
      <c r="E50" s="128">
        <v>0</v>
      </c>
      <c r="F50" s="108">
        <v>0</v>
      </c>
      <c r="G50" s="73">
        <f t="shared" si="0"/>
        <v>0</v>
      </c>
    </row>
    <row r="51" spans="1:7" ht="23.25" customHeight="1">
      <c r="A51" s="39" t="s">
        <v>131</v>
      </c>
      <c r="B51" s="42"/>
      <c r="C51" s="32" t="s">
        <v>226</v>
      </c>
      <c r="D51" s="2" t="s">
        <v>93</v>
      </c>
      <c r="E51" s="128">
        <v>160700</v>
      </c>
      <c r="F51" s="108">
        <v>24209.84</v>
      </c>
      <c r="G51" s="73">
        <f t="shared" si="0"/>
        <v>136490.16</v>
      </c>
    </row>
    <row r="52" spans="1:7" ht="12.75" customHeight="1">
      <c r="A52" s="39" t="s">
        <v>82</v>
      </c>
      <c r="B52" s="42"/>
      <c r="C52" s="32" t="s">
        <v>227</v>
      </c>
      <c r="D52" s="2" t="s">
        <v>93</v>
      </c>
      <c r="E52" s="128">
        <v>1003400</v>
      </c>
      <c r="F52" s="108">
        <v>208097.13</v>
      </c>
      <c r="G52" s="73">
        <f t="shared" si="0"/>
        <v>795302.87</v>
      </c>
    </row>
    <row r="53" spans="1:7" ht="14.25" customHeight="1">
      <c r="A53" s="39" t="s">
        <v>250</v>
      </c>
      <c r="B53" s="42"/>
      <c r="C53" s="32" t="s">
        <v>251</v>
      </c>
      <c r="D53" s="2" t="s">
        <v>93</v>
      </c>
      <c r="E53" s="128">
        <v>7100000</v>
      </c>
      <c r="F53" s="108">
        <v>275289.3</v>
      </c>
      <c r="G53" s="73">
        <f t="shared" si="0"/>
        <v>6824710.7</v>
      </c>
    </row>
    <row r="54" spans="1:7" ht="12.75" customHeight="1">
      <c r="A54" s="39" t="s">
        <v>89</v>
      </c>
      <c r="B54" s="42"/>
      <c r="C54" s="32" t="s">
        <v>228</v>
      </c>
      <c r="D54" s="2" t="s">
        <v>93</v>
      </c>
      <c r="E54" s="128">
        <v>2790800</v>
      </c>
      <c r="F54" s="108">
        <v>323955.95</v>
      </c>
      <c r="G54" s="73">
        <f t="shared" si="0"/>
        <v>2466844.05</v>
      </c>
    </row>
    <row r="55" spans="1:7" ht="12.75" customHeight="1">
      <c r="A55" s="39" t="s">
        <v>260</v>
      </c>
      <c r="B55" s="42"/>
      <c r="C55" s="32" t="s">
        <v>261</v>
      </c>
      <c r="D55" s="2" t="s">
        <v>94</v>
      </c>
      <c r="E55" s="128">
        <v>0</v>
      </c>
      <c r="F55" s="108">
        <v>0</v>
      </c>
      <c r="G55" s="73">
        <f t="shared" si="0"/>
        <v>0</v>
      </c>
    </row>
    <row r="56" spans="1:7" ht="15" customHeight="1">
      <c r="A56" s="39" t="s">
        <v>85</v>
      </c>
      <c r="B56" s="42"/>
      <c r="C56" s="32" t="s">
        <v>229</v>
      </c>
      <c r="D56" s="2" t="s">
        <v>94</v>
      </c>
      <c r="E56" s="128">
        <v>2236000</v>
      </c>
      <c r="F56" s="108">
        <v>490880</v>
      </c>
      <c r="G56" s="73">
        <f t="shared" si="0"/>
        <v>1745120</v>
      </c>
    </row>
    <row r="57" spans="1:7" ht="15" customHeight="1">
      <c r="A57" s="39" t="s">
        <v>86</v>
      </c>
      <c r="B57" s="42"/>
      <c r="C57" s="32" t="s">
        <v>230</v>
      </c>
      <c r="D57" s="2" t="s">
        <v>94</v>
      </c>
      <c r="E57" s="128">
        <v>234000</v>
      </c>
      <c r="F57" s="108">
        <v>31415</v>
      </c>
      <c r="G57" s="73">
        <f t="shared" si="0"/>
        <v>202585</v>
      </c>
    </row>
    <row r="58" spans="1:7" ht="16.5" customHeight="1">
      <c r="A58" s="39" t="s">
        <v>87</v>
      </c>
      <c r="B58" s="42"/>
      <c r="C58" s="32" t="s">
        <v>231</v>
      </c>
      <c r="D58" s="2" t="s">
        <v>94</v>
      </c>
      <c r="E58" s="128">
        <v>30000</v>
      </c>
      <c r="F58" s="108">
        <v>2760</v>
      </c>
      <c r="G58" s="73">
        <f t="shared" si="0"/>
        <v>27240</v>
      </c>
    </row>
    <row r="59" spans="1:7" ht="15.75" customHeight="1">
      <c r="A59" s="39" t="s">
        <v>136</v>
      </c>
      <c r="B59" s="42" t="s">
        <v>144</v>
      </c>
      <c r="C59" s="32" t="s">
        <v>232</v>
      </c>
      <c r="D59" s="2" t="s">
        <v>94</v>
      </c>
      <c r="E59" s="128">
        <v>0</v>
      </c>
      <c r="F59" s="108">
        <v>0</v>
      </c>
      <c r="G59" s="73">
        <f t="shared" si="0"/>
        <v>0</v>
      </c>
    </row>
    <row r="60" spans="1:7" ht="15" customHeight="1">
      <c r="A60" s="39" t="s">
        <v>108</v>
      </c>
      <c r="B60" s="42"/>
      <c r="C60" s="32" t="s">
        <v>233</v>
      </c>
      <c r="D60" s="2" t="s">
        <v>107</v>
      </c>
      <c r="E60" s="128">
        <v>2211680</v>
      </c>
      <c r="F60" s="108">
        <v>320690.51</v>
      </c>
      <c r="G60" s="73">
        <f t="shared" si="0"/>
        <v>1890989.49</v>
      </c>
    </row>
    <row r="61" spans="1:7" ht="15.75" customHeight="1">
      <c r="A61" s="39" t="s">
        <v>83</v>
      </c>
      <c r="B61" s="42"/>
      <c r="C61" s="32" t="s">
        <v>234</v>
      </c>
      <c r="D61" s="2" t="s">
        <v>97</v>
      </c>
      <c r="E61" s="128">
        <v>0</v>
      </c>
      <c r="F61" s="108">
        <v>0</v>
      </c>
      <c r="G61" s="73">
        <f t="shared" si="0"/>
        <v>0</v>
      </c>
    </row>
    <row r="62" spans="1:7" ht="15.75" customHeight="1">
      <c r="A62" s="39" t="s">
        <v>83</v>
      </c>
      <c r="B62" s="42" t="s">
        <v>122</v>
      </c>
      <c r="C62" s="32" t="s">
        <v>234</v>
      </c>
      <c r="D62" s="2" t="s">
        <v>97</v>
      </c>
      <c r="E62" s="128">
        <v>1100000</v>
      </c>
      <c r="F62" s="108">
        <v>8583.53</v>
      </c>
      <c r="G62" s="73">
        <f t="shared" si="0"/>
        <v>1091416.47</v>
      </c>
    </row>
    <row r="63" spans="1:7" ht="15.75" customHeight="1">
      <c r="A63" s="39" t="s">
        <v>147</v>
      </c>
      <c r="B63" s="42"/>
      <c r="C63" s="32" t="s">
        <v>235</v>
      </c>
      <c r="D63" s="2" t="s">
        <v>148</v>
      </c>
      <c r="E63" s="128">
        <v>45000</v>
      </c>
      <c r="F63" s="108">
        <v>1000</v>
      </c>
      <c r="G63" s="73">
        <f t="shared" si="0"/>
        <v>44000</v>
      </c>
    </row>
    <row r="64" spans="1:7" ht="15.75" customHeight="1">
      <c r="A64" s="39" t="s">
        <v>84</v>
      </c>
      <c r="B64" s="42"/>
      <c r="C64" s="32" t="s">
        <v>236</v>
      </c>
      <c r="D64" s="2" t="s">
        <v>95</v>
      </c>
      <c r="E64" s="128">
        <v>0</v>
      </c>
      <c r="F64" s="108">
        <v>0</v>
      </c>
      <c r="G64" s="73">
        <f t="shared" si="0"/>
        <v>0</v>
      </c>
    </row>
    <row r="65" spans="1:7" ht="15.75" customHeight="1">
      <c r="A65" s="39" t="s">
        <v>84</v>
      </c>
      <c r="B65" s="42" t="s">
        <v>138</v>
      </c>
      <c r="C65" s="32" t="s">
        <v>236</v>
      </c>
      <c r="D65" s="2" t="s">
        <v>95</v>
      </c>
      <c r="E65" s="128">
        <v>0</v>
      </c>
      <c r="F65" s="108">
        <v>0</v>
      </c>
      <c r="G65" s="73">
        <f t="shared" si="0"/>
        <v>0</v>
      </c>
    </row>
    <row r="66" spans="1:7" ht="24" customHeight="1">
      <c r="A66" s="39" t="s">
        <v>111</v>
      </c>
      <c r="B66" s="42"/>
      <c r="C66" s="32" t="s">
        <v>237</v>
      </c>
      <c r="D66" s="2" t="s">
        <v>95</v>
      </c>
      <c r="E66" s="128">
        <v>0</v>
      </c>
      <c r="F66" s="108">
        <v>0</v>
      </c>
      <c r="G66" s="73">
        <f t="shared" si="0"/>
        <v>0</v>
      </c>
    </row>
    <row r="67" spans="1:7" ht="24" customHeight="1">
      <c r="A67" s="39" t="s">
        <v>111</v>
      </c>
      <c r="B67" s="42"/>
      <c r="C67" s="32" t="s">
        <v>252</v>
      </c>
      <c r="D67" s="2" t="s">
        <v>95</v>
      </c>
      <c r="E67" s="128">
        <v>0</v>
      </c>
      <c r="F67" s="108">
        <v>0</v>
      </c>
      <c r="G67" s="73">
        <f t="shared" si="0"/>
        <v>0</v>
      </c>
    </row>
    <row r="68" spans="1:7" ht="22.5" customHeight="1">
      <c r="A68" s="39" t="s">
        <v>142</v>
      </c>
      <c r="B68" s="42"/>
      <c r="C68" s="32" t="s">
        <v>238</v>
      </c>
      <c r="D68" s="2" t="s">
        <v>96</v>
      </c>
      <c r="E68" s="128">
        <v>12291800</v>
      </c>
      <c r="F68" s="108">
        <v>2458360</v>
      </c>
      <c r="G68" s="73">
        <f t="shared" si="0"/>
        <v>9833440</v>
      </c>
    </row>
    <row r="69" spans="1:7" ht="22.5" customHeight="1">
      <c r="A69" s="117" t="s">
        <v>143</v>
      </c>
      <c r="B69" s="42"/>
      <c r="C69" s="32" t="s">
        <v>239</v>
      </c>
      <c r="D69" s="2" t="s">
        <v>96</v>
      </c>
      <c r="E69" s="128">
        <v>0</v>
      </c>
      <c r="F69" s="108">
        <v>0</v>
      </c>
      <c r="G69" s="73">
        <f aca="true" t="shared" si="1" ref="G69:G79">E69-F69</f>
        <v>0</v>
      </c>
    </row>
    <row r="70" spans="1:7" ht="15" customHeight="1">
      <c r="A70" s="98" t="s">
        <v>204</v>
      </c>
      <c r="B70" s="55"/>
      <c r="C70" s="32" t="s">
        <v>240</v>
      </c>
      <c r="D70" s="2" t="s">
        <v>96</v>
      </c>
      <c r="E70" s="128">
        <v>0</v>
      </c>
      <c r="F70" s="108">
        <v>0</v>
      </c>
      <c r="G70" s="73">
        <f t="shared" si="1"/>
        <v>0</v>
      </c>
    </row>
    <row r="71" spans="1:7" ht="13.5" customHeight="1">
      <c r="A71" s="102" t="s">
        <v>262</v>
      </c>
      <c r="B71" s="55"/>
      <c r="C71" s="32" t="s">
        <v>241</v>
      </c>
      <c r="D71" s="2" t="s">
        <v>96</v>
      </c>
      <c r="E71" s="128">
        <v>0</v>
      </c>
      <c r="F71" s="128">
        <v>0</v>
      </c>
      <c r="G71" s="73">
        <f t="shared" si="1"/>
        <v>0</v>
      </c>
    </row>
    <row r="72" spans="1:7" ht="13.5" customHeight="1">
      <c r="A72" s="102" t="s">
        <v>278</v>
      </c>
      <c r="B72" s="55"/>
      <c r="C72" s="32" t="s">
        <v>277</v>
      </c>
      <c r="D72" s="2" t="s">
        <v>96</v>
      </c>
      <c r="E72" s="128">
        <v>0</v>
      </c>
      <c r="F72" s="128">
        <v>0</v>
      </c>
      <c r="G72" s="73">
        <f>E72-F72</f>
        <v>0</v>
      </c>
    </row>
    <row r="73" spans="1:7" ht="12" customHeight="1">
      <c r="A73" s="102" t="s">
        <v>263</v>
      </c>
      <c r="B73" s="55"/>
      <c r="C73" s="32" t="s">
        <v>264</v>
      </c>
      <c r="D73" s="2" t="s">
        <v>96</v>
      </c>
      <c r="E73" s="128">
        <v>0</v>
      </c>
      <c r="F73" s="128">
        <v>0</v>
      </c>
      <c r="G73" s="73">
        <f>E73-F73</f>
        <v>0</v>
      </c>
    </row>
    <row r="74" spans="1:7" ht="14.25" customHeight="1">
      <c r="A74" s="98" t="s">
        <v>248</v>
      </c>
      <c r="B74" s="55"/>
      <c r="C74" s="32" t="s">
        <v>265</v>
      </c>
      <c r="D74" s="2" t="s">
        <v>96</v>
      </c>
      <c r="E74" s="128">
        <v>0</v>
      </c>
      <c r="F74" s="108">
        <v>0</v>
      </c>
      <c r="G74" s="73">
        <f>E74-F74</f>
        <v>0</v>
      </c>
    </row>
    <row r="75" spans="1:7" ht="13.5" customHeight="1">
      <c r="A75" s="98" t="s">
        <v>248</v>
      </c>
      <c r="B75" s="55"/>
      <c r="C75" s="32" t="s">
        <v>266</v>
      </c>
      <c r="D75" s="2" t="s">
        <v>96</v>
      </c>
      <c r="E75" s="128">
        <v>0</v>
      </c>
      <c r="F75" s="128">
        <v>0</v>
      </c>
      <c r="G75" s="73">
        <f>E75-F75</f>
        <v>0</v>
      </c>
    </row>
    <row r="76" spans="1:7" ht="12" customHeight="1">
      <c r="A76" s="98" t="s">
        <v>150</v>
      </c>
      <c r="B76" s="55"/>
      <c r="C76" s="32" t="s">
        <v>242</v>
      </c>
      <c r="D76" s="2" t="s">
        <v>96</v>
      </c>
      <c r="E76" s="128">
        <v>753900</v>
      </c>
      <c r="F76" s="128">
        <v>0</v>
      </c>
      <c r="G76" s="73">
        <f t="shared" si="1"/>
        <v>753900</v>
      </c>
    </row>
    <row r="77" spans="1:7" ht="14.25" customHeight="1">
      <c r="A77" s="98" t="s">
        <v>192</v>
      </c>
      <c r="B77" s="55"/>
      <c r="C77" s="32" t="s">
        <v>267</v>
      </c>
      <c r="D77" s="2" t="s">
        <v>96</v>
      </c>
      <c r="E77" s="128">
        <v>0</v>
      </c>
      <c r="F77" s="128">
        <v>0</v>
      </c>
      <c r="G77" s="73">
        <f>E77-F77</f>
        <v>0</v>
      </c>
    </row>
    <row r="78" spans="1:7" ht="14.25" customHeight="1">
      <c r="A78" s="98" t="s">
        <v>204</v>
      </c>
      <c r="B78" s="55"/>
      <c r="C78" s="32" t="s">
        <v>268</v>
      </c>
      <c r="D78" s="2" t="s">
        <v>96</v>
      </c>
      <c r="E78" s="128">
        <v>0</v>
      </c>
      <c r="F78" s="128">
        <v>0</v>
      </c>
      <c r="G78" s="73">
        <f>E78-F78</f>
        <v>0</v>
      </c>
    </row>
    <row r="79" spans="1:7" ht="12.75" customHeight="1">
      <c r="A79" s="97" t="s">
        <v>202</v>
      </c>
      <c r="B79" s="42"/>
      <c r="C79" s="32" t="s">
        <v>269</v>
      </c>
      <c r="D79" s="95" t="s">
        <v>96</v>
      </c>
      <c r="E79" s="137">
        <v>0</v>
      </c>
      <c r="F79" s="108">
        <v>0</v>
      </c>
      <c r="G79" s="74">
        <f t="shared" si="1"/>
        <v>0</v>
      </c>
    </row>
    <row r="80" spans="1:7" ht="13.5" customHeight="1">
      <c r="A80" s="98" t="s">
        <v>270</v>
      </c>
      <c r="B80" s="55"/>
      <c r="C80" s="32" t="s">
        <v>271</v>
      </c>
      <c r="D80" s="2" t="s">
        <v>96</v>
      </c>
      <c r="E80" s="128">
        <v>0</v>
      </c>
      <c r="F80" s="108">
        <v>0</v>
      </c>
      <c r="G80" s="73">
        <f>E80-F80</f>
        <v>0</v>
      </c>
    </row>
    <row r="81" spans="1:7" ht="13.5" customHeight="1">
      <c r="A81" s="98" t="s">
        <v>159</v>
      </c>
      <c r="B81" s="55"/>
      <c r="C81" s="32" t="s">
        <v>243</v>
      </c>
      <c r="D81" s="2" t="s">
        <v>96</v>
      </c>
      <c r="E81" s="128">
        <v>0</v>
      </c>
      <c r="F81" s="138">
        <v>0</v>
      </c>
      <c r="G81" s="73">
        <f>E81-F81</f>
        <v>0</v>
      </c>
    </row>
    <row r="82" spans="1:7" ht="13.5" customHeight="1">
      <c r="A82" s="98" t="s">
        <v>276</v>
      </c>
      <c r="B82" s="55"/>
      <c r="C82" s="32" t="s">
        <v>243</v>
      </c>
      <c r="D82" s="2" t="s">
        <v>96</v>
      </c>
      <c r="E82" s="128">
        <v>0</v>
      </c>
      <c r="F82" s="138">
        <v>0</v>
      </c>
      <c r="G82" s="73">
        <f>E82-F82</f>
        <v>0</v>
      </c>
    </row>
    <row r="83" spans="1:7" ht="14.25" customHeight="1">
      <c r="A83" s="98" t="s">
        <v>121</v>
      </c>
      <c r="B83" s="55"/>
      <c r="C83" s="32" t="s">
        <v>244</v>
      </c>
      <c r="D83" s="2" t="s">
        <v>96</v>
      </c>
      <c r="E83" s="128">
        <v>431620</v>
      </c>
      <c r="F83" s="108">
        <v>215810</v>
      </c>
      <c r="G83" s="73">
        <f>E83-F83</f>
        <v>215810</v>
      </c>
    </row>
    <row r="84" spans="1:7" ht="21.75" customHeight="1">
      <c r="A84" s="96" t="s">
        <v>106</v>
      </c>
      <c r="B84" s="55"/>
      <c r="C84" s="32" t="s">
        <v>218</v>
      </c>
      <c r="D84" s="2" t="s">
        <v>96</v>
      </c>
      <c r="E84" s="108">
        <v>0</v>
      </c>
      <c r="F84" s="108">
        <v>0</v>
      </c>
      <c r="G84" s="73">
        <f aca="true" t="shared" si="2" ref="G84:G92">E84-F84</f>
        <v>0</v>
      </c>
    </row>
    <row r="85" spans="1:7" ht="24" customHeight="1">
      <c r="A85" s="97" t="s">
        <v>110</v>
      </c>
      <c r="B85" s="42"/>
      <c r="C85" s="94" t="s">
        <v>219</v>
      </c>
      <c r="D85" s="95" t="s">
        <v>96</v>
      </c>
      <c r="E85" s="137">
        <v>428000</v>
      </c>
      <c r="F85" s="138">
        <v>35666</v>
      </c>
      <c r="G85" s="74">
        <f t="shared" si="2"/>
        <v>392334</v>
      </c>
    </row>
    <row r="86" spans="1:7" ht="14.25" customHeight="1">
      <c r="A86" s="97" t="s">
        <v>272</v>
      </c>
      <c r="B86" s="42"/>
      <c r="C86" s="94" t="s">
        <v>220</v>
      </c>
      <c r="D86" s="95" t="s">
        <v>96</v>
      </c>
      <c r="E86" s="137">
        <v>0</v>
      </c>
      <c r="F86" s="138">
        <v>0</v>
      </c>
      <c r="G86" s="74">
        <f t="shared" si="2"/>
        <v>0</v>
      </c>
    </row>
    <row r="87" spans="1:7" ht="14.25" customHeight="1">
      <c r="A87" s="97" t="s">
        <v>273</v>
      </c>
      <c r="B87" s="42"/>
      <c r="C87" s="94" t="s">
        <v>274</v>
      </c>
      <c r="D87" s="95" t="s">
        <v>96</v>
      </c>
      <c r="E87" s="137">
        <v>0</v>
      </c>
      <c r="F87" s="138">
        <v>0</v>
      </c>
      <c r="G87" s="74">
        <f>E87-F87</f>
        <v>0</v>
      </c>
    </row>
    <row r="88" spans="1:7" ht="12.75" customHeight="1">
      <c r="A88" s="97" t="s">
        <v>190</v>
      </c>
      <c r="B88" s="42"/>
      <c r="C88" s="94" t="s">
        <v>221</v>
      </c>
      <c r="D88" s="95" t="s">
        <v>96</v>
      </c>
      <c r="E88" s="137">
        <v>0</v>
      </c>
      <c r="F88" s="138">
        <v>0</v>
      </c>
      <c r="G88" s="74">
        <f t="shared" si="2"/>
        <v>0</v>
      </c>
    </row>
    <row r="89" spans="1:7" ht="12.75" customHeight="1">
      <c r="A89" s="98" t="s">
        <v>146</v>
      </c>
      <c r="B89" s="55"/>
      <c r="C89" s="32" t="s">
        <v>222</v>
      </c>
      <c r="D89" s="2" t="s">
        <v>96</v>
      </c>
      <c r="E89" s="128">
        <v>0</v>
      </c>
      <c r="F89" s="128">
        <v>0</v>
      </c>
      <c r="G89" s="73">
        <f t="shared" si="2"/>
        <v>0</v>
      </c>
    </row>
    <row r="90" spans="1:7" ht="12.75" customHeight="1">
      <c r="A90" s="135" t="s">
        <v>287</v>
      </c>
      <c r="B90" s="55"/>
      <c r="C90" s="32" t="s">
        <v>222</v>
      </c>
      <c r="D90" s="2" t="s">
        <v>96</v>
      </c>
      <c r="E90" s="128">
        <v>743620</v>
      </c>
      <c r="F90" s="128">
        <v>185905</v>
      </c>
      <c r="G90" s="73">
        <f>E90-F90</f>
        <v>557715</v>
      </c>
    </row>
    <row r="91" spans="1:7" ht="12.75" customHeight="1">
      <c r="A91" s="135" t="s">
        <v>289</v>
      </c>
      <c r="B91" s="55"/>
      <c r="C91" s="32" t="s">
        <v>222</v>
      </c>
      <c r="D91" s="2" t="s">
        <v>96</v>
      </c>
      <c r="E91" s="128">
        <v>0</v>
      </c>
      <c r="F91" s="128">
        <v>0</v>
      </c>
      <c r="G91" s="73">
        <f>E91-F91</f>
        <v>0</v>
      </c>
    </row>
    <row r="92" spans="1:7" ht="14.25" customHeight="1">
      <c r="A92" s="94" t="s">
        <v>203</v>
      </c>
      <c r="B92" s="42"/>
      <c r="C92" s="94" t="s">
        <v>217</v>
      </c>
      <c r="D92" s="95" t="s">
        <v>96</v>
      </c>
      <c r="E92" s="137">
        <v>0</v>
      </c>
      <c r="F92" s="138">
        <v>-40350075.92</v>
      </c>
      <c r="G92" s="74">
        <f t="shared" si="2"/>
        <v>40350075.92</v>
      </c>
    </row>
    <row r="93" spans="1:7" ht="15.75" customHeight="1">
      <c r="A93" s="30"/>
      <c r="B93" s="43"/>
      <c r="C93" s="28"/>
      <c r="D93" s="28"/>
      <c r="E93" s="58"/>
      <c r="F93" s="58" t="s">
        <v>45</v>
      </c>
      <c r="G93" s="28"/>
    </row>
    <row r="94" spans="1:7" ht="10.5" customHeight="1">
      <c r="A94" s="25"/>
      <c r="B94" s="44"/>
      <c r="C94" s="4"/>
      <c r="D94" s="4"/>
      <c r="E94" s="26"/>
      <c r="F94" s="26"/>
      <c r="G94" s="26"/>
    </row>
    <row r="95" spans="1:7" ht="15">
      <c r="A95" s="34" t="s">
        <v>44</v>
      </c>
      <c r="C95" s="13"/>
      <c r="D95" s="13"/>
      <c r="E95" s="12"/>
      <c r="G95" s="58"/>
    </row>
    <row r="96" spans="1:7" ht="11.25" customHeight="1">
      <c r="A96" s="33"/>
      <c r="B96" s="45"/>
      <c r="C96" s="16"/>
      <c r="D96" s="16"/>
      <c r="E96" s="17"/>
      <c r="F96" s="17"/>
      <c r="G96" s="18"/>
    </row>
    <row r="97" spans="1:7" ht="12.75">
      <c r="A97" s="8"/>
      <c r="B97" s="9" t="s">
        <v>14</v>
      </c>
      <c r="C97" s="9" t="s">
        <v>10</v>
      </c>
      <c r="D97" s="9"/>
      <c r="E97" s="7" t="s">
        <v>49</v>
      </c>
      <c r="F97" s="66"/>
      <c r="G97" s="65" t="s">
        <v>35</v>
      </c>
    </row>
    <row r="98" spans="1:7" ht="10.5" customHeight="1">
      <c r="A98" s="9" t="s">
        <v>6</v>
      </c>
      <c r="B98" s="9" t="s">
        <v>15</v>
      </c>
      <c r="C98" s="29" t="s">
        <v>11</v>
      </c>
      <c r="D98" s="29"/>
      <c r="E98" s="7" t="s">
        <v>50</v>
      </c>
      <c r="F98" s="7" t="s">
        <v>40</v>
      </c>
      <c r="G98" s="19" t="s">
        <v>4</v>
      </c>
    </row>
    <row r="99" spans="1:7" ht="10.5" customHeight="1">
      <c r="A99" s="9"/>
      <c r="B99" s="9" t="s">
        <v>16</v>
      </c>
      <c r="C99" s="9" t="s">
        <v>12</v>
      </c>
      <c r="D99" s="9"/>
      <c r="E99" s="7" t="s">
        <v>4</v>
      </c>
      <c r="F99" s="7"/>
      <c r="G99" s="19"/>
    </row>
    <row r="100" spans="1:7" ht="9.75" customHeight="1" thickBot="1">
      <c r="A100" s="5">
        <v>1</v>
      </c>
      <c r="B100" s="11">
        <v>2</v>
      </c>
      <c r="C100" s="11">
        <v>3</v>
      </c>
      <c r="D100" s="11"/>
      <c r="E100" s="6" t="s">
        <v>2</v>
      </c>
      <c r="F100" s="6" t="s">
        <v>41</v>
      </c>
      <c r="G100" s="20" t="s">
        <v>42</v>
      </c>
    </row>
    <row r="101" spans="1:7" ht="25.5" customHeight="1">
      <c r="A101" s="10" t="s">
        <v>17</v>
      </c>
      <c r="B101" s="46" t="s">
        <v>20</v>
      </c>
      <c r="C101" s="48" t="s">
        <v>48</v>
      </c>
      <c r="D101" s="86"/>
      <c r="E101" s="109">
        <v>-2200000</v>
      </c>
      <c r="F101" s="32"/>
      <c r="G101" s="23"/>
    </row>
    <row r="102" spans="1:7" ht="18" customHeight="1">
      <c r="A102" s="50" t="s">
        <v>23</v>
      </c>
      <c r="B102" s="51"/>
      <c r="C102" s="60"/>
      <c r="D102" s="87"/>
      <c r="E102" s="52"/>
      <c r="F102" s="53"/>
      <c r="G102" s="54"/>
    </row>
    <row r="103" spans="1:7" ht="22.5" customHeight="1">
      <c r="A103" s="10" t="s">
        <v>32</v>
      </c>
      <c r="B103" s="56" t="s">
        <v>24</v>
      </c>
      <c r="C103" s="2" t="s">
        <v>48</v>
      </c>
      <c r="D103" s="2"/>
      <c r="E103" s="2"/>
      <c r="F103" s="32"/>
      <c r="G103" s="24"/>
    </row>
    <row r="104" spans="1:7" ht="17.25" customHeight="1">
      <c r="A104" s="50" t="s">
        <v>22</v>
      </c>
      <c r="B104" s="51"/>
      <c r="C104" s="52"/>
      <c r="D104" s="52"/>
      <c r="E104" s="52"/>
      <c r="F104" s="53"/>
      <c r="G104" s="54"/>
    </row>
    <row r="105" spans="1:7" ht="2.25" customHeight="1">
      <c r="A105" s="10"/>
      <c r="B105" s="55"/>
      <c r="C105" s="2"/>
      <c r="D105" s="2"/>
      <c r="E105" s="2"/>
      <c r="F105" s="32"/>
      <c r="G105" s="24"/>
    </row>
    <row r="106" spans="1:7" ht="15" customHeight="1">
      <c r="A106" s="10"/>
      <c r="B106" s="42"/>
      <c r="C106" s="2"/>
      <c r="D106" s="2"/>
      <c r="E106" s="2"/>
      <c r="F106" s="32"/>
      <c r="G106" s="24"/>
    </row>
    <row r="107" spans="1:7" ht="21" customHeight="1">
      <c r="A107" s="10" t="s">
        <v>33</v>
      </c>
      <c r="B107" s="47" t="s">
        <v>25</v>
      </c>
      <c r="C107" s="2" t="s">
        <v>48</v>
      </c>
      <c r="D107" s="2"/>
      <c r="E107" s="2"/>
      <c r="F107" s="32"/>
      <c r="G107" s="24"/>
    </row>
    <row r="108" spans="1:7" ht="12" customHeight="1">
      <c r="A108" s="50" t="s">
        <v>22</v>
      </c>
      <c r="B108" s="51"/>
      <c r="C108" s="52"/>
      <c r="D108" s="52"/>
      <c r="E108" s="52"/>
      <c r="F108" s="53"/>
      <c r="G108" s="54"/>
    </row>
    <row r="109" spans="1:7" ht="3.75" customHeight="1">
      <c r="A109" s="10"/>
      <c r="B109" s="56"/>
      <c r="C109" s="2"/>
      <c r="D109" s="2"/>
      <c r="E109" s="2"/>
      <c r="F109" s="32"/>
      <c r="G109" s="24"/>
    </row>
    <row r="110" spans="1:7" ht="13.5" customHeight="1">
      <c r="A110" s="10"/>
      <c r="B110" s="56"/>
      <c r="C110" s="2"/>
      <c r="D110" s="2"/>
      <c r="E110" s="2"/>
      <c r="F110" s="32"/>
      <c r="G110" s="24"/>
    </row>
    <row r="111" spans="1:7" ht="17.25" customHeight="1">
      <c r="A111" s="10" t="s">
        <v>28</v>
      </c>
      <c r="B111" s="47" t="s">
        <v>21</v>
      </c>
      <c r="C111" s="2"/>
      <c r="D111" s="2"/>
      <c r="E111" s="71"/>
      <c r="F111" s="71">
        <f>F112-F113</f>
        <v>-33319727.77</v>
      </c>
      <c r="G111" s="59"/>
    </row>
    <row r="112" spans="1:7" ht="18" customHeight="1">
      <c r="A112" s="10" t="s">
        <v>30</v>
      </c>
      <c r="B112" s="47" t="s">
        <v>26</v>
      </c>
      <c r="C112" s="2"/>
      <c r="D112" s="2"/>
      <c r="E112" s="71">
        <f>E16</f>
        <v>73400020</v>
      </c>
      <c r="F112" s="71">
        <f>F16</f>
        <v>-28888034.72</v>
      </c>
      <c r="G112" s="24" t="s">
        <v>29</v>
      </c>
    </row>
    <row r="113" spans="1:7" ht="17.25" customHeight="1" thickBot="1">
      <c r="A113" s="10" t="s">
        <v>31</v>
      </c>
      <c r="B113" s="57" t="s">
        <v>27</v>
      </c>
      <c r="C113" s="36"/>
      <c r="D113" s="36"/>
      <c r="E113" s="71">
        <f>Лист2!F7</f>
        <v>75600020</v>
      </c>
      <c r="F113" s="71">
        <f>Лист2!G7</f>
        <v>4431693.05</v>
      </c>
      <c r="G113" s="37" t="s">
        <v>29</v>
      </c>
    </row>
    <row r="114" spans="1:7" ht="12.75" customHeight="1">
      <c r="A114" s="50"/>
      <c r="B114" s="62"/>
      <c r="C114" s="28"/>
      <c r="D114" s="28"/>
      <c r="E114" s="28"/>
      <c r="F114" s="28"/>
      <c r="G114" s="28"/>
    </row>
    <row r="115" spans="1:7" ht="12.75" customHeight="1">
      <c r="A115" s="50"/>
      <c r="B115" s="62"/>
      <c r="C115" s="28"/>
      <c r="D115" s="28"/>
      <c r="E115" s="28"/>
      <c r="F115" s="28"/>
      <c r="G115" s="28"/>
    </row>
    <row r="116" spans="1:7" ht="12.75" customHeight="1">
      <c r="A116" s="25" t="s">
        <v>157</v>
      </c>
      <c r="B116" s="62"/>
      <c r="C116" s="28"/>
      <c r="D116" s="28"/>
      <c r="E116" s="28"/>
      <c r="F116" s="28"/>
      <c r="G116" s="28"/>
    </row>
    <row r="117" spans="1:7" ht="10.5" customHeight="1">
      <c r="A117" s="13" t="s">
        <v>156</v>
      </c>
      <c r="B117" s="62"/>
      <c r="C117" s="28"/>
      <c r="D117" s="28"/>
      <c r="E117" s="28"/>
      <c r="F117" s="28"/>
      <c r="G117" s="28"/>
    </row>
    <row r="118" spans="1:7" ht="11.25" customHeight="1">
      <c r="A118" s="13"/>
      <c r="B118" s="62"/>
      <c r="C118" s="28"/>
      <c r="D118" s="28"/>
      <c r="E118" s="28"/>
      <c r="F118" s="28"/>
      <c r="G118" s="28"/>
    </row>
    <row r="119" spans="1:7" ht="12.75" customHeight="1">
      <c r="A119" s="25" t="s">
        <v>158</v>
      </c>
      <c r="B119" s="62"/>
      <c r="C119" s="28"/>
      <c r="D119" s="28"/>
      <c r="E119" s="28"/>
      <c r="F119" s="28"/>
      <c r="G119" s="28"/>
    </row>
    <row r="120" spans="1:7" ht="10.5" customHeight="1">
      <c r="A120" s="13" t="s">
        <v>144</v>
      </c>
      <c r="B120" s="62"/>
      <c r="C120" s="28"/>
      <c r="D120" s="28"/>
      <c r="E120" s="28"/>
      <c r="F120" s="28"/>
      <c r="G120" s="28"/>
    </row>
    <row r="121" spans="2:7" ht="12.75" customHeight="1">
      <c r="B121" s="62"/>
      <c r="C121" s="28"/>
      <c r="D121" s="28"/>
      <c r="E121" s="28"/>
      <c r="F121" s="28"/>
      <c r="G121" s="28"/>
    </row>
    <row r="122" spans="1:7" ht="12.75" customHeight="1">
      <c r="A122" s="13" t="s">
        <v>449</v>
      </c>
      <c r="B122" s="62"/>
      <c r="C122" s="28"/>
      <c r="D122" s="28"/>
      <c r="E122" s="28"/>
      <c r="F122" s="28"/>
      <c r="G122" s="28"/>
    </row>
    <row r="123" spans="1:7" ht="12.75" customHeight="1">
      <c r="A123" s="50"/>
      <c r="B123" s="62"/>
      <c r="C123" s="28"/>
      <c r="D123" s="28"/>
      <c r="E123" s="28"/>
      <c r="F123" s="28"/>
      <c r="G123" s="28"/>
    </row>
    <row r="124" spans="1:7" ht="12.75" customHeight="1">
      <c r="A124" s="50"/>
      <c r="B124" s="62"/>
      <c r="C124" s="28"/>
      <c r="D124" s="28"/>
      <c r="E124" s="28"/>
      <c r="F124" s="28"/>
      <c r="G124" s="28"/>
    </row>
    <row r="125" spans="1:7" ht="12.75" customHeight="1">
      <c r="A125" s="50"/>
      <c r="B125" s="62"/>
      <c r="C125" s="28"/>
      <c r="D125" s="28"/>
      <c r="E125" s="28"/>
      <c r="F125" s="28"/>
      <c r="G125" s="28"/>
    </row>
    <row r="126" spans="1:7" ht="12.75" customHeight="1">
      <c r="A126" s="50"/>
      <c r="B126" s="62"/>
      <c r="C126" s="28"/>
      <c r="D126" s="28"/>
      <c r="E126" s="28"/>
      <c r="F126" s="28"/>
      <c r="G126" s="28"/>
    </row>
    <row r="127" spans="1:7" ht="22.5" customHeight="1">
      <c r="A127" s="50"/>
      <c r="B127" s="62"/>
      <c r="C127" s="28"/>
      <c r="D127" s="28"/>
      <c r="E127" s="28"/>
      <c r="F127" s="28"/>
      <c r="G127" s="28"/>
    </row>
    <row r="128" spans="1:5" ht="11.25" customHeight="1">
      <c r="A128" s="13"/>
      <c r="B128" s="13"/>
      <c r="C128" s="25"/>
      <c r="D128" s="25"/>
      <c r="E128" s="64"/>
    </row>
    <row r="129" spans="1:5" ht="11.25" customHeight="1">
      <c r="A129" s="13"/>
      <c r="B129" s="13"/>
      <c r="C129" s="25"/>
      <c r="D129" s="25"/>
      <c r="E129" s="64"/>
    </row>
    <row r="130" spans="1:5" ht="11.25" customHeight="1">
      <c r="A130" s="13"/>
      <c r="B130" s="13"/>
      <c r="C130" s="25"/>
      <c r="D130" s="25"/>
      <c r="E130" s="64"/>
    </row>
    <row r="131" spans="1:5" ht="11.25" customHeight="1">
      <c r="A131" s="13"/>
      <c r="B131" s="13"/>
      <c r="C131" s="25"/>
      <c r="D131" s="25"/>
      <c r="E131" s="64"/>
    </row>
    <row r="132" spans="1:5" ht="11.25" customHeight="1">
      <c r="A132" s="13"/>
      <c r="B132" s="13"/>
      <c r="C132" s="25"/>
      <c r="D132" s="25"/>
      <c r="E132" s="64"/>
    </row>
    <row r="133" spans="1:6" ht="11.25" customHeight="1">
      <c r="A133" s="13"/>
      <c r="B133" s="13"/>
      <c r="C133" s="25"/>
      <c r="D133" s="25"/>
      <c r="E133" s="64"/>
      <c r="F133"/>
    </row>
    <row r="134" spans="1:6" ht="11.25" customHeight="1">
      <c r="A134" s="13"/>
      <c r="B134" s="13"/>
      <c r="C134" s="25"/>
      <c r="D134" s="25"/>
      <c r="E134" s="64"/>
      <c r="F134"/>
    </row>
    <row r="135" spans="1:6" ht="11.25" customHeight="1">
      <c r="A135" s="13"/>
      <c r="B135" s="13"/>
      <c r="C135" s="25"/>
      <c r="D135" s="25"/>
      <c r="E135" s="64"/>
      <c r="F135"/>
    </row>
    <row r="136" spans="1:6" ht="11.25" customHeight="1">
      <c r="A136" s="13"/>
      <c r="B136" s="13"/>
      <c r="C136" s="25"/>
      <c r="D136" s="25"/>
      <c r="E136" s="64"/>
      <c r="F136"/>
    </row>
    <row r="137" spans="1:6" ht="11.25" customHeight="1">
      <c r="A137" s="13"/>
      <c r="B137" s="13"/>
      <c r="C137" s="25"/>
      <c r="D137" s="25"/>
      <c r="E137" s="64"/>
      <c r="F137"/>
    </row>
    <row r="138" spans="1:6" ht="11.25" customHeight="1">
      <c r="A138" s="13"/>
      <c r="B138" s="13"/>
      <c r="C138" s="25"/>
      <c r="D138" s="25"/>
      <c r="E138" s="64"/>
      <c r="F138"/>
    </row>
    <row r="139" spans="1:6" ht="11.25" customHeight="1">
      <c r="A139" s="13"/>
      <c r="B139" s="13"/>
      <c r="C139" s="25"/>
      <c r="D139" s="25"/>
      <c r="E139" s="64"/>
      <c r="F139"/>
    </row>
    <row r="140" spans="1:6" ht="11.25" customHeight="1">
      <c r="A140" s="13"/>
      <c r="B140" s="13"/>
      <c r="C140" s="25"/>
      <c r="D140" s="25"/>
      <c r="E140" s="64"/>
      <c r="F140"/>
    </row>
    <row r="141" spans="1:6" ht="11.25" customHeight="1">
      <c r="A141" s="13"/>
      <c r="B141" s="13"/>
      <c r="C141" s="25"/>
      <c r="D141" s="25"/>
      <c r="E141" s="64"/>
      <c r="F141"/>
    </row>
    <row r="142" spans="1:6" ht="11.25" customHeight="1">
      <c r="A142" s="13"/>
      <c r="B142" s="13"/>
      <c r="C142" s="25"/>
      <c r="D142" s="25"/>
      <c r="E142" s="64"/>
      <c r="F142"/>
    </row>
    <row r="143" spans="1:6" ht="11.25" customHeight="1">
      <c r="A143" s="13"/>
      <c r="B143" s="13"/>
      <c r="C143" s="25"/>
      <c r="D143" s="25"/>
      <c r="E143" s="64"/>
      <c r="F143"/>
    </row>
    <row r="144" spans="1:6" ht="11.25" customHeight="1">
      <c r="A144" s="13"/>
      <c r="B144" s="13"/>
      <c r="C144" s="25"/>
      <c r="D144" s="25"/>
      <c r="E144" s="64"/>
      <c r="F144"/>
    </row>
    <row r="145" spans="1:6" ht="11.25" customHeight="1">
      <c r="A145" s="13"/>
      <c r="B145" s="13"/>
      <c r="C145" s="25"/>
      <c r="D145" s="25"/>
      <c r="E145" s="64"/>
      <c r="F145"/>
    </row>
    <row r="146" spans="1:6" ht="11.25" customHeight="1">
      <c r="A146" s="13"/>
      <c r="B146" s="13"/>
      <c r="C146" s="25"/>
      <c r="D146" s="25"/>
      <c r="E146" s="64"/>
      <c r="F146"/>
    </row>
    <row r="147" spans="1:6" ht="11.25" customHeight="1">
      <c r="A147" s="13"/>
      <c r="B147" s="13"/>
      <c r="C147" s="25"/>
      <c r="D147" s="25"/>
      <c r="E147" s="64"/>
      <c r="F147"/>
    </row>
    <row r="148" spans="1:6" ht="23.25" customHeight="1">
      <c r="A148" s="13"/>
      <c r="F148"/>
    </row>
    <row r="149" spans="5:6" ht="9.75" customHeight="1">
      <c r="E149"/>
      <c r="F149"/>
    </row>
    <row r="150" spans="1:6" ht="12.75" customHeight="1">
      <c r="A150" s="25"/>
      <c r="B150" s="25"/>
      <c r="C150" s="4"/>
      <c r="D150" s="4"/>
      <c r="E150"/>
      <c r="F150"/>
    </row>
  </sheetData>
  <sheetProtection/>
  <mergeCells count="1">
    <mergeCell ref="A10:G10"/>
  </mergeCells>
  <printOptions/>
  <pageMargins left="0.5905511811023623" right="0.1968503937007874" top="0.5905511811023623" bottom="0.1968503937007874" header="0" footer="0"/>
  <pageSetup horizontalDpi="600" verticalDpi="600" orientation="portrait" pageOrder="overThenDown" paperSize="9" scale="99" r:id="rId1"/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showGridLines="0" tabSelected="1" zoomScalePageLayoutView="0" workbookViewId="0" topLeftCell="A265">
      <selection activeCell="A298" sqref="A298:IV298"/>
    </sheetView>
  </sheetViews>
  <sheetFormatPr defaultColWidth="9.00390625" defaultRowHeight="12.75"/>
  <cols>
    <col min="1" max="1" width="25.875" style="0" customWidth="1"/>
    <col min="2" max="2" width="4.00390625" style="0" customWidth="1"/>
    <col min="3" max="3" width="22.875" style="0" customWidth="1"/>
    <col min="4" max="4" width="4.875" style="0" customWidth="1"/>
    <col min="5" max="5" width="4.625" style="0" customWidth="1"/>
    <col min="6" max="6" width="12.625" style="0" customWidth="1"/>
    <col min="7" max="7" width="13.125" style="0" customWidth="1"/>
    <col min="8" max="8" width="11.375" style="0" customWidth="1"/>
  </cols>
  <sheetData>
    <row r="1" spans="2:8" ht="14.25" customHeight="1">
      <c r="B1" s="34" t="s">
        <v>445</v>
      </c>
      <c r="C1" s="13"/>
      <c r="D1" s="13"/>
      <c r="E1" s="13"/>
      <c r="G1" s="12" t="s">
        <v>36</v>
      </c>
      <c r="H1" s="12"/>
    </row>
    <row r="2" spans="1:8" ht="9" customHeight="1">
      <c r="A2" s="33"/>
      <c r="B2" s="33"/>
      <c r="C2" s="16"/>
      <c r="D2" s="16"/>
      <c r="E2" s="16"/>
      <c r="F2" s="17"/>
      <c r="G2" s="17"/>
      <c r="H2" s="17"/>
    </row>
    <row r="3" spans="1:8" ht="12.75">
      <c r="A3" s="9"/>
      <c r="B3" s="9"/>
      <c r="C3" s="9" t="s">
        <v>9</v>
      </c>
      <c r="D3" s="9" t="s">
        <v>99</v>
      </c>
      <c r="E3" s="99" t="s">
        <v>14</v>
      </c>
      <c r="F3" s="7" t="s">
        <v>51</v>
      </c>
      <c r="G3" s="67"/>
      <c r="H3" s="65" t="s">
        <v>3</v>
      </c>
    </row>
    <row r="4" spans="1:8" ht="12.75">
      <c r="A4" s="8"/>
      <c r="B4" s="9"/>
      <c r="C4" s="29" t="s">
        <v>254</v>
      </c>
      <c r="D4" s="29" t="s">
        <v>100</v>
      </c>
      <c r="E4" s="29" t="s">
        <v>253</v>
      </c>
      <c r="F4" s="7" t="s">
        <v>50</v>
      </c>
      <c r="G4" s="29" t="s">
        <v>40</v>
      </c>
      <c r="H4" s="19" t="s">
        <v>4</v>
      </c>
    </row>
    <row r="5" spans="1:8" ht="11.25" customHeight="1">
      <c r="A5" s="9" t="s">
        <v>6</v>
      </c>
      <c r="B5" s="9"/>
      <c r="C5" s="9" t="s">
        <v>255</v>
      </c>
      <c r="D5" s="9"/>
      <c r="E5" s="9"/>
      <c r="F5" s="7" t="s">
        <v>4</v>
      </c>
      <c r="G5" s="7"/>
      <c r="H5" s="19"/>
    </row>
    <row r="6" spans="1:8" ht="13.5" thickBot="1">
      <c r="A6" s="5">
        <v>1</v>
      </c>
      <c r="B6" s="11">
        <v>2</v>
      </c>
      <c r="C6" s="11">
        <v>3</v>
      </c>
      <c r="D6" s="11">
        <v>4</v>
      </c>
      <c r="E6" s="11">
        <v>5</v>
      </c>
      <c r="F6" s="6" t="s">
        <v>42</v>
      </c>
      <c r="G6" s="6" t="s">
        <v>101</v>
      </c>
      <c r="H6" s="20" t="s">
        <v>141</v>
      </c>
    </row>
    <row r="7" spans="1:8" ht="15" customHeight="1">
      <c r="A7" s="38" t="s">
        <v>13</v>
      </c>
      <c r="B7" s="46" t="s">
        <v>19</v>
      </c>
      <c r="C7" s="48" t="s">
        <v>29</v>
      </c>
      <c r="D7" s="86"/>
      <c r="E7" s="86"/>
      <c r="F7" s="79">
        <f>F8+F138+F210+F235</f>
        <v>75600020</v>
      </c>
      <c r="G7" s="79">
        <f>G8+G138+G210+G235</f>
        <v>4431693.05</v>
      </c>
      <c r="H7" s="80">
        <f>F7-G7</f>
        <v>71168326.95</v>
      </c>
    </row>
    <row r="8" spans="1:8" ht="15" customHeight="1">
      <c r="A8" s="39" t="s">
        <v>436</v>
      </c>
      <c r="B8" s="47"/>
      <c r="C8" s="49"/>
      <c r="D8" s="86"/>
      <c r="E8" s="86"/>
      <c r="F8" s="134">
        <f>F9+F11+F15+F23+F25+F27+F30+F46+F48+F60+F71+F99+F111+F113+F118+F120+F122</f>
        <v>53663900</v>
      </c>
      <c r="G8" s="139">
        <f>G9+G11+G15+G23+G25+G27+G30+G46+G48+G60+G71+G99+G111+G113+G118+G120+G122</f>
        <v>2156850.97</v>
      </c>
      <c r="H8" s="112">
        <f>F8-G8</f>
        <v>51507049.03</v>
      </c>
    </row>
    <row r="9" spans="1:8" ht="15" customHeight="1">
      <c r="A9" s="78" t="s">
        <v>117</v>
      </c>
      <c r="B9" s="40"/>
      <c r="C9" s="2"/>
      <c r="D9" s="2"/>
      <c r="E9" s="2"/>
      <c r="F9" s="130">
        <f>SUM(F10)</f>
        <v>50000</v>
      </c>
      <c r="G9" s="130">
        <f>SUM(G10)</f>
        <v>0</v>
      </c>
      <c r="H9" s="80">
        <f>F9-G9</f>
        <v>50000</v>
      </c>
    </row>
    <row r="10" spans="1:8" ht="15" customHeight="1">
      <c r="A10" s="39" t="s">
        <v>60</v>
      </c>
      <c r="B10" s="2" t="s">
        <v>208</v>
      </c>
      <c r="C10" s="2" t="s">
        <v>290</v>
      </c>
      <c r="D10" s="2" t="s">
        <v>94</v>
      </c>
      <c r="E10" s="2" t="s">
        <v>257</v>
      </c>
      <c r="F10" s="128">
        <v>50000</v>
      </c>
      <c r="G10" s="108">
        <v>0</v>
      </c>
      <c r="H10" s="73">
        <f>F10-G10</f>
        <v>50000</v>
      </c>
    </row>
    <row r="11" spans="1:8" ht="15" customHeight="1">
      <c r="A11" s="78" t="s">
        <v>183</v>
      </c>
      <c r="B11" s="40"/>
      <c r="C11" s="2"/>
      <c r="D11" s="2"/>
      <c r="E11" s="2"/>
      <c r="F11" s="130">
        <f>SUM(F12:F14)</f>
        <v>230000</v>
      </c>
      <c r="G11" s="130">
        <f>SUM(G12:G14)</f>
        <v>0</v>
      </c>
      <c r="H11" s="80">
        <f aca="true" t="shared" si="0" ref="H11:H22">F11-G11</f>
        <v>230000</v>
      </c>
    </row>
    <row r="12" spans="1:8" ht="13.5" customHeight="1">
      <c r="A12" s="39" t="s">
        <v>118</v>
      </c>
      <c r="B12" s="2" t="s">
        <v>208</v>
      </c>
      <c r="C12" s="110" t="s">
        <v>291</v>
      </c>
      <c r="D12" s="2" t="s">
        <v>94</v>
      </c>
      <c r="E12" s="2" t="s">
        <v>257</v>
      </c>
      <c r="F12" s="128">
        <v>200000</v>
      </c>
      <c r="G12" s="108">
        <v>0</v>
      </c>
      <c r="H12" s="73">
        <f>F12-G12</f>
        <v>200000</v>
      </c>
    </row>
    <row r="13" spans="1:8" ht="13.5" customHeight="1">
      <c r="A13" s="39" t="s">
        <v>191</v>
      </c>
      <c r="B13" s="2" t="s">
        <v>208</v>
      </c>
      <c r="C13" s="110" t="s">
        <v>292</v>
      </c>
      <c r="D13" s="2" t="s">
        <v>94</v>
      </c>
      <c r="E13" s="2" t="s">
        <v>257</v>
      </c>
      <c r="F13" s="128">
        <v>6000</v>
      </c>
      <c r="G13" s="108">
        <v>0</v>
      </c>
      <c r="H13" s="73">
        <f>F13-G13</f>
        <v>6000</v>
      </c>
    </row>
    <row r="14" spans="1:8" ht="21" customHeight="1">
      <c r="A14" s="39" t="s">
        <v>293</v>
      </c>
      <c r="B14" s="2" t="s">
        <v>208</v>
      </c>
      <c r="C14" s="110" t="s">
        <v>294</v>
      </c>
      <c r="D14" s="2" t="s">
        <v>94</v>
      </c>
      <c r="E14" s="2" t="s">
        <v>257</v>
      </c>
      <c r="F14" s="128">
        <v>24000</v>
      </c>
      <c r="G14" s="108">
        <v>0</v>
      </c>
      <c r="H14" s="73">
        <f>F14-G14</f>
        <v>24000</v>
      </c>
    </row>
    <row r="15" spans="1:8" ht="15" customHeight="1">
      <c r="A15" s="78" t="s">
        <v>120</v>
      </c>
      <c r="B15" s="2"/>
      <c r="C15" s="2"/>
      <c r="D15" s="2"/>
      <c r="E15" s="2"/>
      <c r="F15" s="130">
        <f>SUM(F16:F22)</f>
        <v>431620</v>
      </c>
      <c r="G15" s="130">
        <f>SUM(G16:G22)</f>
        <v>29246.34</v>
      </c>
      <c r="H15" s="80">
        <f t="shared" si="0"/>
        <v>402373.66</v>
      </c>
    </row>
    <row r="16" spans="1:8" ht="15" customHeight="1">
      <c r="A16" s="39" t="s">
        <v>53</v>
      </c>
      <c r="B16" s="2" t="s">
        <v>208</v>
      </c>
      <c r="C16" s="115" t="s">
        <v>295</v>
      </c>
      <c r="D16" s="2" t="s">
        <v>112</v>
      </c>
      <c r="E16" s="2" t="s">
        <v>256</v>
      </c>
      <c r="F16" s="128">
        <v>290300</v>
      </c>
      <c r="G16" s="128">
        <v>23087</v>
      </c>
      <c r="H16" s="73">
        <f t="shared" si="0"/>
        <v>267213</v>
      </c>
    </row>
    <row r="17" spans="1:8" ht="15" customHeight="1">
      <c r="A17" s="39" t="s">
        <v>55</v>
      </c>
      <c r="B17" s="2" t="s">
        <v>208</v>
      </c>
      <c r="C17" s="115" t="s">
        <v>296</v>
      </c>
      <c r="D17" s="2" t="s">
        <v>112</v>
      </c>
      <c r="E17" s="2" t="s">
        <v>256</v>
      </c>
      <c r="F17" s="128">
        <v>0</v>
      </c>
      <c r="G17" s="128">
        <v>5462.28</v>
      </c>
      <c r="H17" s="73">
        <f t="shared" si="0"/>
        <v>-5462.28</v>
      </c>
    </row>
    <row r="18" spans="1:8" ht="15" customHeight="1">
      <c r="A18" s="39" t="s">
        <v>54</v>
      </c>
      <c r="B18" s="2" t="s">
        <v>208</v>
      </c>
      <c r="C18" s="115" t="s">
        <v>297</v>
      </c>
      <c r="D18" s="2" t="s">
        <v>112</v>
      </c>
      <c r="E18" s="2" t="s">
        <v>256</v>
      </c>
      <c r="F18" s="128">
        <v>90000</v>
      </c>
      <c r="G18" s="128">
        <v>0</v>
      </c>
      <c r="H18" s="73">
        <f t="shared" si="0"/>
        <v>90000</v>
      </c>
    </row>
    <row r="19" spans="1:8" ht="15" customHeight="1">
      <c r="A19" s="39" t="s">
        <v>56</v>
      </c>
      <c r="B19" s="2" t="s">
        <v>208</v>
      </c>
      <c r="C19" s="115" t="s">
        <v>298</v>
      </c>
      <c r="D19" s="2" t="s">
        <v>112</v>
      </c>
      <c r="E19" s="2" t="s">
        <v>256</v>
      </c>
      <c r="F19" s="128">
        <v>16000</v>
      </c>
      <c r="G19" s="128">
        <v>357.06</v>
      </c>
      <c r="H19" s="73">
        <f t="shared" si="0"/>
        <v>15642.94</v>
      </c>
    </row>
    <row r="20" spans="1:8" ht="15" customHeight="1">
      <c r="A20" s="39" t="s">
        <v>446</v>
      </c>
      <c r="B20" s="2" t="s">
        <v>208</v>
      </c>
      <c r="C20" s="115" t="s">
        <v>447</v>
      </c>
      <c r="D20" s="2" t="s">
        <v>112</v>
      </c>
      <c r="E20" s="2" t="s">
        <v>256</v>
      </c>
      <c r="F20" s="128">
        <v>340</v>
      </c>
      <c r="G20" s="128">
        <v>340</v>
      </c>
      <c r="H20" s="73">
        <f>F20-G20</f>
        <v>0</v>
      </c>
    </row>
    <row r="21" spans="1:8" ht="15" customHeight="1">
      <c r="A21" s="39" t="s">
        <v>59</v>
      </c>
      <c r="B21" s="2" t="s">
        <v>208</v>
      </c>
      <c r="C21" s="115" t="s">
        <v>299</v>
      </c>
      <c r="D21" s="2" t="s">
        <v>112</v>
      </c>
      <c r="E21" s="2" t="s">
        <v>256</v>
      </c>
      <c r="F21" s="128">
        <v>9660</v>
      </c>
      <c r="G21" s="128">
        <v>0</v>
      </c>
      <c r="H21" s="73">
        <f t="shared" si="0"/>
        <v>9660</v>
      </c>
    </row>
    <row r="22" spans="1:8" ht="15" customHeight="1">
      <c r="A22" s="81" t="s">
        <v>64</v>
      </c>
      <c r="B22" s="2" t="s">
        <v>208</v>
      </c>
      <c r="C22" s="115" t="s">
        <v>300</v>
      </c>
      <c r="D22" s="2" t="s">
        <v>112</v>
      </c>
      <c r="E22" s="2" t="s">
        <v>256</v>
      </c>
      <c r="F22" s="128">
        <v>25320</v>
      </c>
      <c r="G22" s="128">
        <v>0</v>
      </c>
      <c r="H22" s="73">
        <f t="shared" si="0"/>
        <v>25320</v>
      </c>
    </row>
    <row r="23" spans="1:8" ht="15" customHeight="1">
      <c r="A23" s="82" t="s">
        <v>119</v>
      </c>
      <c r="B23" s="41"/>
      <c r="C23" s="2"/>
      <c r="D23" s="2"/>
      <c r="E23" s="2"/>
      <c r="F23" s="130">
        <f>F24</f>
        <v>20000</v>
      </c>
      <c r="G23" s="130">
        <f>G24</f>
        <v>0</v>
      </c>
      <c r="H23" s="80">
        <f aca="true" t="shared" si="1" ref="H23:H31">F23-G23</f>
        <v>20000</v>
      </c>
    </row>
    <row r="24" spans="1:8" ht="13.5" customHeight="1">
      <c r="A24" s="39" t="s">
        <v>59</v>
      </c>
      <c r="B24" s="2" t="s">
        <v>208</v>
      </c>
      <c r="C24" s="2" t="s">
        <v>301</v>
      </c>
      <c r="D24" s="2" t="s">
        <v>94</v>
      </c>
      <c r="E24" s="2" t="s">
        <v>257</v>
      </c>
      <c r="F24" s="128">
        <v>20000</v>
      </c>
      <c r="G24" s="108">
        <v>0</v>
      </c>
      <c r="H24" s="73">
        <f t="shared" si="1"/>
        <v>20000</v>
      </c>
    </row>
    <row r="25" spans="1:8" ht="22.5" customHeight="1">
      <c r="A25" s="82" t="s">
        <v>439</v>
      </c>
      <c r="B25" s="41"/>
      <c r="C25" s="2"/>
      <c r="D25" s="2"/>
      <c r="E25" s="2"/>
      <c r="F25" s="130">
        <f>SUM(F26:F26)</f>
        <v>10000</v>
      </c>
      <c r="G25" s="130">
        <f>SUM(G26:G26)</f>
        <v>0</v>
      </c>
      <c r="H25" s="80">
        <f t="shared" si="1"/>
        <v>10000</v>
      </c>
    </row>
    <row r="26" spans="1:8" ht="15" customHeight="1">
      <c r="A26" s="39" t="s">
        <v>59</v>
      </c>
      <c r="B26" s="2" t="s">
        <v>208</v>
      </c>
      <c r="C26" s="2" t="s">
        <v>301</v>
      </c>
      <c r="D26" s="2" t="s">
        <v>94</v>
      </c>
      <c r="E26" s="2" t="s">
        <v>257</v>
      </c>
      <c r="F26" s="128">
        <v>10000</v>
      </c>
      <c r="G26" s="108">
        <v>0</v>
      </c>
      <c r="H26" s="73">
        <f t="shared" si="1"/>
        <v>10000</v>
      </c>
    </row>
    <row r="27" spans="1:8" ht="14.25" customHeight="1">
      <c r="A27" s="78" t="s">
        <v>161</v>
      </c>
      <c r="B27" s="2"/>
      <c r="C27" s="2"/>
      <c r="D27" s="2"/>
      <c r="E27" s="2"/>
      <c r="F27" s="130">
        <f>SUM(F28:F29)</f>
        <v>110000</v>
      </c>
      <c r="G27" s="130">
        <f>G28+G29</f>
        <v>4000</v>
      </c>
      <c r="H27" s="80">
        <f t="shared" si="1"/>
        <v>106000</v>
      </c>
    </row>
    <row r="28" spans="1:8" ht="14.25" customHeight="1">
      <c r="A28" s="39" t="s">
        <v>56</v>
      </c>
      <c r="B28" s="2" t="s">
        <v>208</v>
      </c>
      <c r="C28" s="2" t="s">
        <v>302</v>
      </c>
      <c r="D28" s="2" t="s">
        <v>94</v>
      </c>
      <c r="E28" s="2" t="s">
        <v>257</v>
      </c>
      <c r="F28" s="128">
        <v>59472</v>
      </c>
      <c r="G28" s="128">
        <v>0</v>
      </c>
      <c r="H28" s="73">
        <f>F28-G28</f>
        <v>59472</v>
      </c>
    </row>
    <row r="29" spans="1:8" ht="15" customHeight="1">
      <c r="A29" s="39" t="s">
        <v>58</v>
      </c>
      <c r="B29" s="2" t="s">
        <v>208</v>
      </c>
      <c r="C29" s="2" t="s">
        <v>303</v>
      </c>
      <c r="D29" s="2" t="s">
        <v>94</v>
      </c>
      <c r="E29" s="2" t="s">
        <v>257</v>
      </c>
      <c r="F29" s="128">
        <v>50528</v>
      </c>
      <c r="G29" s="128">
        <v>4000</v>
      </c>
      <c r="H29" s="73">
        <f t="shared" si="1"/>
        <v>46528</v>
      </c>
    </row>
    <row r="30" spans="1:8" ht="15" customHeight="1">
      <c r="A30" s="116" t="s">
        <v>149</v>
      </c>
      <c r="B30" s="2"/>
      <c r="C30" s="2"/>
      <c r="D30" s="2"/>
      <c r="E30" s="2"/>
      <c r="F30" s="130">
        <f>F31+F35+F39+F42+F44</f>
        <v>14803900</v>
      </c>
      <c r="G30" s="130">
        <f>G31+G35+G39+G42+G44</f>
        <v>959294.24</v>
      </c>
      <c r="H30" s="80">
        <f aca="true" t="shared" si="2" ref="H30:H41">F30-G30</f>
        <v>13844605.76</v>
      </c>
    </row>
    <row r="31" spans="1:8" ht="15" customHeight="1">
      <c r="A31" s="78" t="s">
        <v>305</v>
      </c>
      <c r="B31" s="2" t="s">
        <v>144</v>
      </c>
      <c r="C31" s="2" t="s">
        <v>144</v>
      </c>
      <c r="D31" s="2" t="s">
        <v>144</v>
      </c>
      <c r="E31" s="2"/>
      <c r="F31" s="130">
        <f>SUM(F32:F34)</f>
        <v>2000000</v>
      </c>
      <c r="G31" s="130">
        <f>SUM(G32:G34)</f>
        <v>30000</v>
      </c>
      <c r="H31" s="80">
        <f t="shared" si="1"/>
        <v>1970000</v>
      </c>
    </row>
    <row r="32" spans="1:8" ht="12.75" customHeight="1">
      <c r="A32" s="39" t="s">
        <v>58</v>
      </c>
      <c r="B32" s="2" t="s">
        <v>208</v>
      </c>
      <c r="C32" s="2" t="s">
        <v>304</v>
      </c>
      <c r="D32" s="2" t="s">
        <v>94</v>
      </c>
      <c r="E32" s="2" t="s">
        <v>257</v>
      </c>
      <c r="F32" s="129">
        <v>1500000</v>
      </c>
      <c r="G32" s="133">
        <v>0</v>
      </c>
      <c r="H32" s="111">
        <f t="shared" si="2"/>
        <v>1500000</v>
      </c>
    </row>
    <row r="33" spans="1:8" ht="15" customHeight="1">
      <c r="A33" s="39" t="s">
        <v>246</v>
      </c>
      <c r="B33" s="2" t="s">
        <v>208</v>
      </c>
      <c r="C33" s="2" t="s">
        <v>308</v>
      </c>
      <c r="D33" s="2" t="s">
        <v>94</v>
      </c>
      <c r="E33" s="2" t="s">
        <v>257</v>
      </c>
      <c r="F33" s="128">
        <v>400000</v>
      </c>
      <c r="G33" s="108">
        <v>30000</v>
      </c>
      <c r="H33" s="73">
        <f>F33-G33</f>
        <v>370000</v>
      </c>
    </row>
    <row r="34" spans="1:8" ht="15" customHeight="1">
      <c r="A34" s="81" t="s">
        <v>64</v>
      </c>
      <c r="B34" s="2" t="s">
        <v>208</v>
      </c>
      <c r="C34" s="2" t="s">
        <v>440</v>
      </c>
      <c r="D34" s="2" t="s">
        <v>94</v>
      </c>
      <c r="E34" s="2" t="s">
        <v>257</v>
      </c>
      <c r="F34" s="128">
        <v>100000</v>
      </c>
      <c r="G34" s="108">
        <v>0</v>
      </c>
      <c r="H34" s="73">
        <f>F34-G34</f>
        <v>100000</v>
      </c>
    </row>
    <row r="35" spans="1:8" ht="15" customHeight="1">
      <c r="A35" s="78" t="s">
        <v>437</v>
      </c>
      <c r="B35" s="2"/>
      <c r="C35" s="2"/>
      <c r="D35" s="2"/>
      <c r="E35" s="2"/>
      <c r="F35" s="130">
        <f>SUM(F36:F38)</f>
        <v>6150000</v>
      </c>
      <c r="G35" s="130">
        <f>SUM(G36:G38)</f>
        <v>929294.24</v>
      </c>
      <c r="H35" s="80">
        <f t="shared" si="2"/>
        <v>5220705.76</v>
      </c>
    </row>
    <row r="36" spans="1:8" ht="15" customHeight="1">
      <c r="A36" s="39" t="s">
        <v>58</v>
      </c>
      <c r="B36" s="2" t="s">
        <v>208</v>
      </c>
      <c r="C36" s="2" t="s">
        <v>306</v>
      </c>
      <c r="D36" s="2" t="s">
        <v>94</v>
      </c>
      <c r="E36" s="2" t="s">
        <v>257</v>
      </c>
      <c r="F36" s="128">
        <v>5350000</v>
      </c>
      <c r="G36" s="108">
        <v>929294.24</v>
      </c>
      <c r="H36" s="73">
        <f t="shared" si="2"/>
        <v>4420705.76</v>
      </c>
    </row>
    <row r="37" spans="1:8" ht="15" customHeight="1">
      <c r="A37" s="39" t="s">
        <v>59</v>
      </c>
      <c r="B37" s="2" t="s">
        <v>208</v>
      </c>
      <c r="C37" s="2" t="s">
        <v>307</v>
      </c>
      <c r="D37" s="2" t="s">
        <v>94</v>
      </c>
      <c r="E37" s="2" t="s">
        <v>257</v>
      </c>
      <c r="F37" s="128">
        <v>600000</v>
      </c>
      <c r="G37" s="108">
        <v>0</v>
      </c>
      <c r="H37" s="73">
        <f t="shared" si="2"/>
        <v>600000</v>
      </c>
    </row>
    <row r="38" spans="1:8" ht="15" customHeight="1">
      <c r="A38" s="81" t="s">
        <v>64</v>
      </c>
      <c r="B38" s="2" t="s">
        <v>208</v>
      </c>
      <c r="C38" s="2" t="s">
        <v>309</v>
      </c>
      <c r="D38" s="2" t="s">
        <v>94</v>
      </c>
      <c r="E38" s="2" t="s">
        <v>257</v>
      </c>
      <c r="F38" s="128">
        <v>200000</v>
      </c>
      <c r="G38" s="108">
        <v>0</v>
      </c>
      <c r="H38" s="73">
        <f t="shared" si="2"/>
        <v>200000</v>
      </c>
    </row>
    <row r="39" spans="1:8" ht="12.75" customHeight="1">
      <c r="A39" s="78" t="s">
        <v>311</v>
      </c>
      <c r="B39" s="2"/>
      <c r="C39" s="2"/>
      <c r="D39" s="2"/>
      <c r="E39" s="2"/>
      <c r="F39" s="130">
        <f>F40+F41</f>
        <v>5500000</v>
      </c>
      <c r="G39" s="130">
        <f>G40+G41</f>
        <v>0</v>
      </c>
      <c r="H39" s="80">
        <f t="shared" si="2"/>
        <v>5500000</v>
      </c>
    </row>
    <row r="40" spans="1:8" ht="15" customHeight="1">
      <c r="A40" s="39" t="s">
        <v>58</v>
      </c>
      <c r="B40" s="2" t="s">
        <v>208</v>
      </c>
      <c r="C40" s="2" t="s">
        <v>310</v>
      </c>
      <c r="D40" s="2" t="s">
        <v>94</v>
      </c>
      <c r="E40" s="2" t="s">
        <v>257</v>
      </c>
      <c r="F40" s="128">
        <v>4812559.31</v>
      </c>
      <c r="G40" s="128">
        <v>0</v>
      </c>
      <c r="H40" s="73">
        <f t="shared" si="2"/>
        <v>4812559.31</v>
      </c>
    </row>
    <row r="41" spans="1:8" ht="15" customHeight="1">
      <c r="A41" s="39" t="s">
        <v>313</v>
      </c>
      <c r="B41" s="2" t="s">
        <v>208</v>
      </c>
      <c r="C41" s="2" t="s">
        <v>312</v>
      </c>
      <c r="D41" s="2" t="s">
        <v>94</v>
      </c>
      <c r="E41" s="2" t="s">
        <v>257</v>
      </c>
      <c r="F41" s="128">
        <v>687440.69</v>
      </c>
      <c r="G41" s="128">
        <v>0</v>
      </c>
      <c r="H41" s="73">
        <f t="shared" si="2"/>
        <v>687440.69</v>
      </c>
    </row>
    <row r="42" spans="1:8" ht="24" customHeight="1">
      <c r="A42" s="78" t="s">
        <v>315</v>
      </c>
      <c r="B42" s="2"/>
      <c r="C42" s="2"/>
      <c r="D42" s="2"/>
      <c r="E42" s="2"/>
      <c r="F42" s="130">
        <f>SUM(F43:F43)</f>
        <v>400000</v>
      </c>
      <c r="G42" s="130">
        <f>SUM(G43:G43)</f>
        <v>0</v>
      </c>
      <c r="H42" s="80">
        <f aca="true" t="shared" si="3" ref="H42:H48">F42-G42</f>
        <v>400000</v>
      </c>
    </row>
    <row r="43" spans="1:8" ht="15" customHeight="1">
      <c r="A43" s="39" t="s">
        <v>58</v>
      </c>
      <c r="B43" s="2" t="s">
        <v>208</v>
      </c>
      <c r="C43" s="2" t="s">
        <v>314</v>
      </c>
      <c r="D43" s="2" t="s">
        <v>94</v>
      </c>
      <c r="E43" s="2" t="s">
        <v>257</v>
      </c>
      <c r="F43" s="128">
        <v>400000</v>
      </c>
      <c r="G43" s="128">
        <v>0</v>
      </c>
      <c r="H43" s="73">
        <f t="shared" si="3"/>
        <v>400000</v>
      </c>
    </row>
    <row r="44" spans="1:8" ht="15" customHeight="1">
      <c r="A44" s="78" t="s">
        <v>317</v>
      </c>
      <c r="B44" s="2"/>
      <c r="C44" s="2"/>
      <c r="D44" s="2"/>
      <c r="E44" s="2"/>
      <c r="F44" s="130">
        <f>SUM(F45:F45)</f>
        <v>753900</v>
      </c>
      <c r="G44" s="130">
        <f>SUM(G45:G45)</f>
        <v>0</v>
      </c>
      <c r="H44" s="80">
        <f t="shared" si="3"/>
        <v>753900</v>
      </c>
    </row>
    <row r="45" spans="1:8" ht="15" customHeight="1">
      <c r="A45" s="39" t="s">
        <v>58</v>
      </c>
      <c r="B45" s="2" t="s">
        <v>208</v>
      </c>
      <c r="C45" s="2" t="s">
        <v>316</v>
      </c>
      <c r="D45" s="2" t="s">
        <v>105</v>
      </c>
      <c r="E45" s="2" t="s">
        <v>258</v>
      </c>
      <c r="F45" s="128">
        <v>753900</v>
      </c>
      <c r="G45" s="128">
        <v>0</v>
      </c>
      <c r="H45" s="73">
        <f>F45-G45</f>
        <v>753900</v>
      </c>
    </row>
    <row r="46" spans="1:8" ht="23.25" customHeight="1">
      <c r="A46" s="78" t="s">
        <v>438</v>
      </c>
      <c r="B46" s="41"/>
      <c r="C46" s="2"/>
      <c r="D46" s="2"/>
      <c r="E46" s="2"/>
      <c r="F46" s="130">
        <f>SUM(F47:F47)</f>
        <v>1000000</v>
      </c>
      <c r="G46" s="130">
        <f>SUM(G47:G47)</f>
        <v>0</v>
      </c>
      <c r="H46" s="80">
        <f t="shared" si="3"/>
        <v>1000000</v>
      </c>
    </row>
    <row r="47" spans="1:8" ht="13.5" customHeight="1">
      <c r="A47" s="39" t="s">
        <v>59</v>
      </c>
      <c r="B47" s="2" t="s">
        <v>208</v>
      </c>
      <c r="C47" s="2" t="s">
        <v>318</v>
      </c>
      <c r="D47" s="2" t="s">
        <v>94</v>
      </c>
      <c r="E47" s="2" t="s">
        <v>257</v>
      </c>
      <c r="F47" s="128">
        <v>1000000</v>
      </c>
      <c r="G47" s="108">
        <v>0</v>
      </c>
      <c r="H47" s="73">
        <f t="shared" si="3"/>
        <v>1000000</v>
      </c>
    </row>
    <row r="48" spans="1:8" ht="16.5" customHeight="1">
      <c r="A48" s="116" t="s">
        <v>195</v>
      </c>
      <c r="B48" s="41"/>
      <c r="C48" s="2"/>
      <c r="D48" s="2"/>
      <c r="E48" s="2"/>
      <c r="F48" s="107">
        <f>F49+F51+F53+F56+F58</f>
        <v>4522380</v>
      </c>
      <c r="G48" s="107">
        <f>G49+G51+G53+G56+G58</f>
        <v>15917.28</v>
      </c>
      <c r="H48" s="80">
        <f t="shared" si="3"/>
        <v>4506462.72</v>
      </c>
    </row>
    <row r="49" spans="1:8" ht="12.75" customHeight="1">
      <c r="A49" s="78" t="s">
        <v>247</v>
      </c>
      <c r="B49" s="41"/>
      <c r="C49" s="2"/>
      <c r="D49" s="2"/>
      <c r="E49" s="2"/>
      <c r="F49" s="130">
        <f>SUM(F50:F50)</f>
        <v>85000</v>
      </c>
      <c r="G49" s="130">
        <f>SUM(G50:G50)</f>
        <v>0</v>
      </c>
      <c r="H49" s="80">
        <f>F49-G49</f>
        <v>85000</v>
      </c>
    </row>
    <row r="50" spans="1:8" ht="12" customHeight="1">
      <c r="A50" s="39" t="s">
        <v>61</v>
      </c>
      <c r="B50" s="2" t="s">
        <v>208</v>
      </c>
      <c r="C50" s="2" t="s">
        <v>319</v>
      </c>
      <c r="D50" s="2" t="s">
        <v>94</v>
      </c>
      <c r="E50" s="2" t="s">
        <v>257</v>
      </c>
      <c r="F50" s="128">
        <v>85000</v>
      </c>
      <c r="G50" s="108">
        <v>0</v>
      </c>
      <c r="H50" s="73">
        <f>F50-G50</f>
        <v>85000</v>
      </c>
    </row>
    <row r="51" spans="1:8" ht="14.25" customHeight="1">
      <c r="A51" s="78" t="s">
        <v>193</v>
      </c>
      <c r="B51" s="2" t="s">
        <v>144</v>
      </c>
      <c r="C51" s="2" t="s">
        <v>144</v>
      </c>
      <c r="D51" s="2" t="s">
        <v>144</v>
      </c>
      <c r="E51" s="2"/>
      <c r="F51" s="130">
        <f>F52</f>
        <v>1500000</v>
      </c>
      <c r="G51" s="130">
        <f>G52</f>
        <v>0</v>
      </c>
      <c r="H51" s="79">
        <f>H52</f>
        <v>1500000</v>
      </c>
    </row>
    <row r="52" spans="1:8" ht="14.25" customHeight="1">
      <c r="A52" s="39" t="s">
        <v>58</v>
      </c>
      <c r="B52" s="2" t="s">
        <v>208</v>
      </c>
      <c r="C52" s="2" t="s">
        <v>320</v>
      </c>
      <c r="D52" s="2" t="s">
        <v>94</v>
      </c>
      <c r="E52" s="2" t="s">
        <v>257</v>
      </c>
      <c r="F52" s="129">
        <v>1500000</v>
      </c>
      <c r="G52" s="133">
        <v>0</v>
      </c>
      <c r="H52" s="111">
        <f>F52-G52</f>
        <v>1500000</v>
      </c>
    </row>
    <row r="53" spans="1:8" ht="23.25" customHeight="1">
      <c r="A53" s="78" t="s">
        <v>194</v>
      </c>
      <c r="B53" s="2" t="s">
        <v>144</v>
      </c>
      <c r="C53" s="2" t="s">
        <v>144</v>
      </c>
      <c r="D53" s="2" t="s">
        <v>144</v>
      </c>
      <c r="E53" s="2"/>
      <c r="F53" s="130">
        <f>F54+F55</f>
        <v>991383.26</v>
      </c>
      <c r="G53" s="130">
        <f>G54+G55</f>
        <v>15917.28</v>
      </c>
      <c r="H53" s="80">
        <f>F53-G53</f>
        <v>975465.98</v>
      </c>
    </row>
    <row r="54" spans="1:8" ht="15" customHeight="1">
      <c r="A54" s="39" t="s">
        <v>58</v>
      </c>
      <c r="B54" s="2" t="s">
        <v>208</v>
      </c>
      <c r="C54" s="2" t="s">
        <v>321</v>
      </c>
      <c r="D54" s="2" t="s">
        <v>94</v>
      </c>
      <c r="E54" s="2" t="s">
        <v>257</v>
      </c>
      <c r="F54" s="128">
        <v>771383.26</v>
      </c>
      <c r="G54" s="108">
        <v>15917.28</v>
      </c>
      <c r="H54" s="73">
        <f>F54-G54</f>
        <v>755465.98</v>
      </c>
    </row>
    <row r="55" spans="1:8" ht="15" customHeight="1">
      <c r="A55" s="39" t="s">
        <v>59</v>
      </c>
      <c r="B55" s="2" t="s">
        <v>208</v>
      </c>
      <c r="C55" s="2" t="s">
        <v>322</v>
      </c>
      <c r="D55" s="2" t="s">
        <v>94</v>
      </c>
      <c r="E55" s="2" t="s">
        <v>257</v>
      </c>
      <c r="F55" s="128">
        <v>220000</v>
      </c>
      <c r="G55" s="108">
        <v>0</v>
      </c>
      <c r="H55" s="73">
        <f>F55-G55</f>
        <v>220000</v>
      </c>
    </row>
    <row r="56" spans="1:8" ht="15" customHeight="1">
      <c r="A56" s="104" t="s">
        <v>210</v>
      </c>
      <c r="B56" s="110" t="s">
        <v>144</v>
      </c>
      <c r="C56" s="110" t="s">
        <v>144</v>
      </c>
      <c r="D56" s="110" t="s">
        <v>144</v>
      </c>
      <c r="E56" s="2"/>
      <c r="F56" s="130">
        <f>F57</f>
        <v>689984.2</v>
      </c>
      <c r="G56" s="130">
        <f>G57</f>
        <v>0</v>
      </c>
      <c r="H56" s="107">
        <f>H57</f>
        <v>689984.2</v>
      </c>
    </row>
    <row r="57" spans="1:8" ht="15" customHeight="1">
      <c r="A57" s="118" t="s">
        <v>288</v>
      </c>
      <c r="B57" s="110" t="s">
        <v>208</v>
      </c>
      <c r="C57" s="110" t="s">
        <v>324</v>
      </c>
      <c r="D57" s="110" t="s">
        <v>94</v>
      </c>
      <c r="E57" s="2" t="s">
        <v>257</v>
      </c>
      <c r="F57" s="129">
        <v>689984.2</v>
      </c>
      <c r="G57" s="133">
        <v>0</v>
      </c>
      <c r="H57" s="119">
        <f>F57-G57</f>
        <v>689984.2</v>
      </c>
    </row>
    <row r="58" spans="1:8" ht="15" customHeight="1">
      <c r="A58" s="104" t="s">
        <v>210</v>
      </c>
      <c r="B58" s="110"/>
      <c r="C58" s="110"/>
      <c r="D58" s="110"/>
      <c r="E58" s="2"/>
      <c r="F58" s="130">
        <f>F59</f>
        <v>1256012.54</v>
      </c>
      <c r="G58" s="130">
        <f>G59</f>
        <v>0</v>
      </c>
      <c r="H58" s="107">
        <f>H59</f>
        <v>1256012.54</v>
      </c>
    </row>
    <row r="59" spans="1:8" ht="15" customHeight="1">
      <c r="A59" s="118" t="s">
        <v>325</v>
      </c>
      <c r="B59" s="110" t="s">
        <v>208</v>
      </c>
      <c r="C59" s="110" t="s">
        <v>323</v>
      </c>
      <c r="D59" s="110" t="s">
        <v>94</v>
      </c>
      <c r="E59" s="2" t="s">
        <v>257</v>
      </c>
      <c r="F59" s="129">
        <v>1256012.54</v>
      </c>
      <c r="G59" s="133">
        <v>0</v>
      </c>
      <c r="H59" s="119">
        <f>F59-G59</f>
        <v>1256012.54</v>
      </c>
    </row>
    <row r="60" spans="1:8" ht="15" customHeight="1">
      <c r="A60" s="116" t="s">
        <v>65</v>
      </c>
      <c r="B60" s="41"/>
      <c r="C60" s="2"/>
      <c r="D60" s="2"/>
      <c r="E60" s="2"/>
      <c r="F60" s="130">
        <f>F61+F66+F68</f>
        <v>16120000</v>
      </c>
      <c r="G60" s="130">
        <f>G61+G66+G68</f>
        <v>0</v>
      </c>
      <c r="H60" s="80">
        <f>F60-G60</f>
        <v>16120000</v>
      </c>
    </row>
    <row r="61" spans="1:8" ht="21" customHeight="1">
      <c r="A61" s="78" t="s">
        <v>194</v>
      </c>
      <c r="B61" s="2" t="s">
        <v>144</v>
      </c>
      <c r="C61" s="2" t="s">
        <v>144</v>
      </c>
      <c r="D61" s="2" t="s">
        <v>144</v>
      </c>
      <c r="E61" s="2" t="s">
        <v>144</v>
      </c>
      <c r="F61" s="130">
        <f>SUM(F62:F65)</f>
        <v>2320000</v>
      </c>
      <c r="G61" s="130">
        <f>SUM(G62:G65)</f>
        <v>0</v>
      </c>
      <c r="H61" s="80">
        <f>F61-G61</f>
        <v>2320000</v>
      </c>
    </row>
    <row r="62" spans="1:8" ht="17.25" customHeight="1">
      <c r="A62" s="39" t="s">
        <v>58</v>
      </c>
      <c r="B62" s="2" t="s">
        <v>208</v>
      </c>
      <c r="C62" s="2" t="s">
        <v>326</v>
      </c>
      <c r="D62" s="2" t="s">
        <v>94</v>
      </c>
      <c r="E62" s="2" t="s">
        <v>257</v>
      </c>
      <c r="F62" s="128">
        <v>1500000</v>
      </c>
      <c r="G62" s="128">
        <v>0</v>
      </c>
      <c r="H62" s="73">
        <f>F62-G62</f>
        <v>1500000</v>
      </c>
    </row>
    <row r="63" spans="1:8" ht="15.75" customHeight="1">
      <c r="A63" s="39" t="s">
        <v>59</v>
      </c>
      <c r="B63" s="2" t="s">
        <v>208</v>
      </c>
      <c r="C63" s="2" t="s">
        <v>327</v>
      </c>
      <c r="D63" s="2" t="s">
        <v>94</v>
      </c>
      <c r="E63" s="2" t="s">
        <v>257</v>
      </c>
      <c r="F63" s="128">
        <v>120000</v>
      </c>
      <c r="G63" s="108">
        <v>0</v>
      </c>
      <c r="H63" s="73">
        <f aca="true" t="shared" si="4" ref="H63:H70">F63-G63</f>
        <v>120000</v>
      </c>
    </row>
    <row r="64" spans="1:8" ht="15.75" customHeight="1">
      <c r="A64" s="39" t="s">
        <v>61</v>
      </c>
      <c r="B64" s="2" t="s">
        <v>208</v>
      </c>
      <c r="C64" s="2" t="s">
        <v>328</v>
      </c>
      <c r="D64" s="2" t="s">
        <v>94</v>
      </c>
      <c r="E64" s="2" t="s">
        <v>257</v>
      </c>
      <c r="F64" s="128">
        <v>500000</v>
      </c>
      <c r="G64" s="108">
        <v>0</v>
      </c>
      <c r="H64" s="73">
        <f>F64-G64</f>
        <v>500000</v>
      </c>
    </row>
    <row r="65" spans="1:8" ht="15.75" customHeight="1">
      <c r="A65" s="81" t="s">
        <v>64</v>
      </c>
      <c r="B65" s="2" t="s">
        <v>208</v>
      </c>
      <c r="C65" s="2" t="s">
        <v>329</v>
      </c>
      <c r="D65" s="2" t="s">
        <v>94</v>
      </c>
      <c r="E65" s="2" t="s">
        <v>257</v>
      </c>
      <c r="F65" s="128">
        <v>200000</v>
      </c>
      <c r="G65" s="108">
        <v>0</v>
      </c>
      <c r="H65" s="73">
        <f>F65-G65</f>
        <v>200000</v>
      </c>
    </row>
    <row r="66" spans="1:8" ht="18" customHeight="1">
      <c r="A66" s="78" t="s">
        <v>90</v>
      </c>
      <c r="B66" s="41"/>
      <c r="C66" s="2"/>
      <c r="D66" s="2"/>
      <c r="E66" s="2"/>
      <c r="F66" s="130">
        <f>SUM(F67)</f>
        <v>800000</v>
      </c>
      <c r="G66" s="130">
        <f>SUM(G67)</f>
        <v>0</v>
      </c>
      <c r="H66" s="80">
        <f t="shared" si="4"/>
        <v>800000</v>
      </c>
    </row>
    <row r="67" spans="1:8" ht="16.5" customHeight="1">
      <c r="A67" s="39" t="s">
        <v>441</v>
      </c>
      <c r="B67" s="2" t="s">
        <v>208</v>
      </c>
      <c r="C67" s="2" t="s">
        <v>330</v>
      </c>
      <c r="D67" s="2" t="s">
        <v>94</v>
      </c>
      <c r="E67" s="2" t="s">
        <v>257</v>
      </c>
      <c r="F67" s="128">
        <v>800000</v>
      </c>
      <c r="G67" s="108">
        <v>0</v>
      </c>
      <c r="H67" s="73">
        <f t="shared" si="4"/>
        <v>800000</v>
      </c>
    </row>
    <row r="68" spans="1:8" ht="18" customHeight="1">
      <c r="A68" s="78" t="s">
        <v>196</v>
      </c>
      <c r="B68" s="41"/>
      <c r="C68" s="2"/>
      <c r="D68" s="2"/>
      <c r="E68" s="2"/>
      <c r="F68" s="130">
        <f>SUM(F69:F70)</f>
        <v>13000000</v>
      </c>
      <c r="G68" s="130">
        <f>SUM(G69:G70)</f>
        <v>0</v>
      </c>
      <c r="H68" s="80">
        <f t="shared" si="4"/>
        <v>13000000</v>
      </c>
    </row>
    <row r="69" spans="1:8" ht="16.5" customHeight="1">
      <c r="A69" s="39" t="s">
        <v>61</v>
      </c>
      <c r="B69" s="2" t="s">
        <v>208</v>
      </c>
      <c r="C69" s="2" t="s">
        <v>331</v>
      </c>
      <c r="D69" s="2" t="s">
        <v>94</v>
      </c>
      <c r="E69" s="2" t="s">
        <v>257</v>
      </c>
      <c r="F69" s="128">
        <v>9000000</v>
      </c>
      <c r="G69" s="108">
        <v>0</v>
      </c>
      <c r="H69" s="73">
        <f t="shared" si="4"/>
        <v>9000000</v>
      </c>
    </row>
    <row r="70" spans="1:8" ht="16.5" customHeight="1">
      <c r="A70" s="39" t="s">
        <v>61</v>
      </c>
      <c r="B70" s="2" t="s">
        <v>208</v>
      </c>
      <c r="C70" s="2" t="s">
        <v>332</v>
      </c>
      <c r="D70" s="2" t="s">
        <v>94</v>
      </c>
      <c r="E70" s="2" t="s">
        <v>257</v>
      </c>
      <c r="F70" s="128">
        <v>4000000</v>
      </c>
      <c r="G70" s="108">
        <v>0</v>
      </c>
      <c r="H70" s="73">
        <f t="shared" si="4"/>
        <v>4000000</v>
      </c>
    </row>
    <row r="71" spans="1:8" ht="14.25" customHeight="1">
      <c r="A71" s="116" t="s">
        <v>160</v>
      </c>
      <c r="B71" s="2"/>
      <c r="C71" s="2"/>
      <c r="D71" s="2"/>
      <c r="E71" s="2"/>
      <c r="F71" s="134">
        <f>F72+F74+F79+F82+F86+F88+F94</f>
        <v>12500000</v>
      </c>
      <c r="G71" s="134">
        <f>G72+G74+G79+G82+G86+G88+G94</f>
        <v>1112607.4100000001</v>
      </c>
      <c r="H71" s="112">
        <f aca="true" t="shared" si="5" ref="H71:H76">F71-G71</f>
        <v>11387392.59</v>
      </c>
    </row>
    <row r="72" spans="1:8" ht="14.25" customHeight="1">
      <c r="A72" s="78" t="s">
        <v>162</v>
      </c>
      <c r="B72" s="2"/>
      <c r="C72" s="2"/>
      <c r="D72" s="2"/>
      <c r="E72" s="2"/>
      <c r="F72" s="130">
        <f>SUM(F73:F73)</f>
        <v>1000000</v>
      </c>
      <c r="G72" s="130">
        <f>SUM(G73:G73)</f>
        <v>0</v>
      </c>
      <c r="H72" s="80">
        <f t="shared" si="5"/>
        <v>1000000</v>
      </c>
    </row>
    <row r="73" spans="1:8" ht="14.25" customHeight="1">
      <c r="A73" s="39" t="s">
        <v>61</v>
      </c>
      <c r="B73" s="2" t="s">
        <v>208</v>
      </c>
      <c r="C73" s="2" t="s">
        <v>333</v>
      </c>
      <c r="D73" s="2" t="s">
        <v>94</v>
      </c>
      <c r="E73" s="2" t="s">
        <v>257</v>
      </c>
      <c r="F73" s="128">
        <v>1000000</v>
      </c>
      <c r="G73" s="108">
        <v>0</v>
      </c>
      <c r="H73" s="73">
        <f t="shared" si="5"/>
        <v>1000000</v>
      </c>
    </row>
    <row r="74" spans="1:8" ht="14.25" customHeight="1">
      <c r="A74" s="78" t="s">
        <v>197</v>
      </c>
      <c r="B74" s="41"/>
      <c r="C74" s="2"/>
      <c r="D74" s="2"/>
      <c r="E74" s="2"/>
      <c r="F74" s="130">
        <f>SUM(F75:F78)</f>
        <v>4500000</v>
      </c>
      <c r="G74" s="130">
        <f>SUM(G75:G78)</f>
        <v>786818.87</v>
      </c>
      <c r="H74" s="80">
        <f t="shared" si="5"/>
        <v>3713181.13</v>
      </c>
    </row>
    <row r="75" spans="1:8" ht="14.25" customHeight="1">
      <c r="A75" s="39" t="s">
        <v>68</v>
      </c>
      <c r="B75" s="2" t="s">
        <v>208</v>
      </c>
      <c r="C75" s="101" t="s">
        <v>334</v>
      </c>
      <c r="D75" s="2" t="s">
        <v>94</v>
      </c>
      <c r="E75" s="2" t="s">
        <v>257</v>
      </c>
      <c r="F75" s="128">
        <v>2500000</v>
      </c>
      <c r="G75" s="108">
        <v>704151.87</v>
      </c>
      <c r="H75" s="73">
        <f t="shared" si="5"/>
        <v>1795848.13</v>
      </c>
    </row>
    <row r="76" spans="1:8" ht="14.25" customHeight="1">
      <c r="A76" s="39" t="s">
        <v>58</v>
      </c>
      <c r="B76" s="2" t="s">
        <v>208</v>
      </c>
      <c r="C76" s="100" t="s">
        <v>335</v>
      </c>
      <c r="D76" s="2" t="s">
        <v>94</v>
      </c>
      <c r="E76" s="2" t="s">
        <v>257</v>
      </c>
      <c r="F76" s="128">
        <v>1000000</v>
      </c>
      <c r="G76" s="108">
        <v>82667</v>
      </c>
      <c r="H76" s="73">
        <f t="shared" si="5"/>
        <v>917333</v>
      </c>
    </row>
    <row r="77" spans="1:8" ht="14.25" customHeight="1">
      <c r="A77" s="39" t="s">
        <v>59</v>
      </c>
      <c r="B77" s="2" t="s">
        <v>208</v>
      </c>
      <c r="C77" s="100" t="s">
        <v>336</v>
      </c>
      <c r="D77" s="2" t="s">
        <v>94</v>
      </c>
      <c r="E77" s="2" t="s">
        <v>257</v>
      </c>
      <c r="F77" s="128">
        <v>600000</v>
      </c>
      <c r="G77" s="108">
        <v>0</v>
      </c>
      <c r="H77" s="73">
        <f aca="true" t="shared" si="6" ref="H77:H84">F77-G77</f>
        <v>600000</v>
      </c>
    </row>
    <row r="78" spans="1:8" ht="14.25" customHeight="1">
      <c r="A78" s="39"/>
      <c r="B78" s="2" t="s">
        <v>208</v>
      </c>
      <c r="C78" s="100" t="s">
        <v>337</v>
      </c>
      <c r="D78" s="2" t="s">
        <v>94</v>
      </c>
      <c r="E78" s="2" t="s">
        <v>257</v>
      </c>
      <c r="F78" s="128">
        <v>400000</v>
      </c>
      <c r="G78" s="108">
        <v>0</v>
      </c>
      <c r="H78" s="73">
        <f t="shared" si="6"/>
        <v>400000</v>
      </c>
    </row>
    <row r="79" spans="1:8" ht="14.25" customHeight="1">
      <c r="A79" s="78" t="s">
        <v>198</v>
      </c>
      <c r="B79" s="2"/>
      <c r="C79" s="2"/>
      <c r="D79" s="2"/>
      <c r="E79" s="2"/>
      <c r="F79" s="130">
        <f>SUM(F80:F81)</f>
        <v>300000</v>
      </c>
      <c r="G79" s="130">
        <f>SUM(G80:G81)</f>
        <v>0</v>
      </c>
      <c r="H79" s="80">
        <f t="shared" si="6"/>
        <v>300000</v>
      </c>
    </row>
    <row r="80" spans="1:8" ht="14.25" customHeight="1">
      <c r="A80" s="39" t="s">
        <v>58</v>
      </c>
      <c r="B80" s="2" t="s">
        <v>208</v>
      </c>
      <c r="C80" s="100" t="s">
        <v>338</v>
      </c>
      <c r="D80" s="2" t="s">
        <v>94</v>
      </c>
      <c r="E80" s="2" t="s">
        <v>257</v>
      </c>
      <c r="F80" s="128">
        <v>260000</v>
      </c>
      <c r="G80" s="108">
        <v>0</v>
      </c>
      <c r="H80" s="73">
        <f t="shared" si="6"/>
        <v>260000</v>
      </c>
    </row>
    <row r="81" spans="1:8" ht="14.25" customHeight="1">
      <c r="A81" s="81" t="s">
        <v>64</v>
      </c>
      <c r="B81" s="2" t="s">
        <v>208</v>
      </c>
      <c r="C81" s="100" t="s">
        <v>338</v>
      </c>
      <c r="D81" s="2" t="s">
        <v>94</v>
      </c>
      <c r="E81" s="2" t="s">
        <v>257</v>
      </c>
      <c r="F81" s="128">
        <v>40000</v>
      </c>
      <c r="G81" s="108">
        <v>0</v>
      </c>
      <c r="H81" s="73">
        <f>F81-G81</f>
        <v>40000</v>
      </c>
    </row>
    <row r="82" spans="1:8" ht="12.75" customHeight="1">
      <c r="A82" s="78" t="s">
        <v>199</v>
      </c>
      <c r="B82" s="40"/>
      <c r="C82" s="2"/>
      <c r="D82" s="2"/>
      <c r="E82" s="2"/>
      <c r="F82" s="130">
        <f>SUM(F83:F85)</f>
        <v>1900000</v>
      </c>
      <c r="G82" s="130">
        <f>SUM(G83:G85)</f>
        <v>101719.29</v>
      </c>
      <c r="H82" s="80">
        <f t="shared" si="6"/>
        <v>1798280.71</v>
      </c>
    </row>
    <row r="83" spans="1:8" ht="14.25" customHeight="1">
      <c r="A83" s="39" t="s">
        <v>58</v>
      </c>
      <c r="B83" s="2" t="s">
        <v>208</v>
      </c>
      <c r="C83" s="100" t="s">
        <v>339</v>
      </c>
      <c r="D83" s="2" t="s">
        <v>94</v>
      </c>
      <c r="E83" s="2" t="s">
        <v>257</v>
      </c>
      <c r="F83" s="128">
        <v>1660000</v>
      </c>
      <c r="G83" s="108">
        <v>101719.29</v>
      </c>
      <c r="H83" s="73">
        <f t="shared" si="6"/>
        <v>1558280.71</v>
      </c>
    </row>
    <row r="84" spans="1:8" ht="14.25" customHeight="1">
      <c r="A84" s="39" t="s">
        <v>59</v>
      </c>
      <c r="B84" s="2" t="s">
        <v>208</v>
      </c>
      <c r="C84" s="100" t="s">
        <v>340</v>
      </c>
      <c r="D84" s="2" t="s">
        <v>94</v>
      </c>
      <c r="E84" s="2" t="s">
        <v>257</v>
      </c>
      <c r="F84" s="128">
        <v>150000</v>
      </c>
      <c r="G84" s="108">
        <v>0</v>
      </c>
      <c r="H84" s="73">
        <f t="shared" si="6"/>
        <v>150000</v>
      </c>
    </row>
    <row r="85" spans="1:8" ht="14.25" customHeight="1">
      <c r="A85" s="81" t="s">
        <v>64</v>
      </c>
      <c r="B85" s="2" t="s">
        <v>208</v>
      </c>
      <c r="C85" s="101" t="s">
        <v>341</v>
      </c>
      <c r="D85" s="2" t="s">
        <v>94</v>
      </c>
      <c r="E85" s="2" t="s">
        <v>257</v>
      </c>
      <c r="F85" s="128">
        <v>90000</v>
      </c>
      <c r="G85" s="108">
        <v>0</v>
      </c>
      <c r="H85" s="73">
        <f aca="true" t="shared" si="7" ref="H85:H98">F85-G85</f>
        <v>90000</v>
      </c>
    </row>
    <row r="86" spans="1:8" ht="14.25" customHeight="1">
      <c r="A86" s="103" t="s">
        <v>200</v>
      </c>
      <c r="B86" s="2"/>
      <c r="C86" s="2"/>
      <c r="D86" s="2"/>
      <c r="E86" s="2"/>
      <c r="F86" s="130">
        <f>SUM(F87)</f>
        <v>300000</v>
      </c>
      <c r="G86" s="130">
        <f>SUM(G87)</f>
        <v>35000</v>
      </c>
      <c r="H86" s="80">
        <f t="shared" si="7"/>
        <v>265000</v>
      </c>
    </row>
    <row r="87" spans="1:8" ht="14.25" customHeight="1">
      <c r="A87" s="39" t="s">
        <v>58</v>
      </c>
      <c r="B87" s="2" t="s">
        <v>208</v>
      </c>
      <c r="C87" s="100" t="s">
        <v>342</v>
      </c>
      <c r="D87" s="2" t="s">
        <v>94</v>
      </c>
      <c r="E87" s="2" t="s">
        <v>257</v>
      </c>
      <c r="F87" s="128">
        <v>300000</v>
      </c>
      <c r="G87" s="108">
        <v>35000</v>
      </c>
      <c r="H87" s="73">
        <f t="shared" si="7"/>
        <v>265000</v>
      </c>
    </row>
    <row r="88" spans="1:8" ht="14.25" customHeight="1">
      <c r="A88" s="78" t="s">
        <v>201</v>
      </c>
      <c r="B88" s="2"/>
      <c r="C88" s="2"/>
      <c r="D88" s="2"/>
      <c r="E88" s="2"/>
      <c r="F88" s="130">
        <f>SUM(F89:F93)</f>
        <v>4000000</v>
      </c>
      <c r="G88" s="130">
        <f>SUM(G89:G93)</f>
        <v>189069.25</v>
      </c>
      <c r="H88" s="80">
        <f t="shared" si="7"/>
        <v>3810930.75</v>
      </c>
    </row>
    <row r="89" spans="1:8" ht="14.25" customHeight="1">
      <c r="A89" s="39" t="s">
        <v>57</v>
      </c>
      <c r="B89" s="2" t="s">
        <v>208</v>
      </c>
      <c r="C89" s="100" t="s">
        <v>343</v>
      </c>
      <c r="D89" s="2" t="s">
        <v>94</v>
      </c>
      <c r="E89" s="2" t="s">
        <v>257</v>
      </c>
      <c r="F89" s="128">
        <v>27000</v>
      </c>
      <c r="G89" s="108">
        <v>27000</v>
      </c>
      <c r="H89" s="73">
        <f t="shared" si="7"/>
        <v>0</v>
      </c>
    </row>
    <row r="90" spans="1:8" ht="14.25" customHeight="1">
      <c r="A90" s="39" t="s">
        <v>58</v>
      </c>
      <c r="B90" s="2" t="s">
        <v>208</v>
      </c>
      <c r="C90" s="100" t="s">
        <v>344</v>
      </c>
      <c r="D90" s="2" t="s">
        <v>94</v>
      </c>
      <c r="E90" s="2" t="s">
        <v>257</v>
      </c>
      <c r="F90" s="128">
        <v>2800000</v>
      </c>
      <c r="G90" s="128">
        <v>134425</v>
      </c>
      <c r="H90" s="73">
        <f t="shared" si="7"/>
        <v>2665575</v>
      </c>
    </row>
    <row r="91" spans="1:8" ht="14.25" customHeight="1">
      <c r="A91" s="39" t="s">
        <v>59</v>
      </c>
      <c r="B91" s="2" t="s">
        <v>208</v>
      </c>
      <c r="C91" s="100" t="s">
        <v>345</v>
      </c>
      <c r="D91" s="2" t="s">
        <v>94</v>
      </c>
      <c r="E91" s="2" t="s">
        <v>257</v>
      </c>
      <c r="F91" s="128">
        <v>700000</v>
      </c>
      <c r="G91" s="128">
        <v>27644.25</v>
      </c>
      <c r="H91" s="73">
        <f t="shared" si="7"/>
        <v>672355.75</v>
      </c>
    </row>
    <row r="92" spans="1:8" ht="14.25" customHeight="1">
      <c r="A92" s="39" t="s">
        <v>61</v>
      </c>
      <c r="B92" s="2" t="s">
        <v>208</v>
      </c>
      <c r="C92" s="100" t="s">
        <v>346</v>
      </c>
      <c r="D92" s="2" t="s">
        <v>94</v>
      </c>
      <c r="E92" s="2" t="s">
        <v>257</v>
      </c>
      <c r="F92" s="128">
        <v>300000</v>
      </c>
      <c r="G92" s="108">
        <v>0</v>
      </c>
      <c r="H92" s="73">
        <f t="shared" si="7"/>
        <v>300000</v>
      </c>
    </row>
    <row r="93" spans="1:8" ht="14.25" customHeight="1">
      <c r="A93" s="81" t="s">
        <v>64</v>
      </c>
      <c r="B93" s="2" t="s">
        <v>208</v>
      </c>
      <c r="C93" s="100" t="s">
        <v>347</v>
      </c>
      <c r="D93" s="2" t="s">
        <v>94</v>
      </c>
      <c r="E93" s="2" t="s">
        <v>257</v>
      </c>
      <c r="F93" s="128">
        <v>173000</v>
      </c>
      <c r="G93" s="108">
        <v>0</v>
      </c>
      <c r="H93" s="73">
        <f t="shared" si="7"/>
        <v>173000</v>
      </c>
    </row>
    <row r="94" spans="1:8" ht="21.75" customHeight="1">
      <c r="A94" s="78" t="s">
        <v>279</v>
      </c>
      <c r="B94" s="40"/>
      <c r="C94" s="2"/>
      <c r="D94" s="2"/>
      <c r="E94" s="2"/>
      <c r="F94" s="130">
        <f>SUM(F95:F98)</f>
        <v>500000</v>
      </c>
      <c r="G94" s="130">
        <f>SUM(G95:G98)</f>
        <v>0</v>
      </c>
      <c r="H94" s="80">
        <f t="shared" si="7"/>
        <v>500000</v>
      </c>
    </row>
    <row r="95" spans="1:8" ht="14.25" customHeight="1">
      <c r="A95" s="39" t="s">
        <v>58</v>
      </c>
      <c r="B95" s="2" t="s">
        <v>208</v>
      </c>
      <c r="C95" s="100" t="s">
        <v>348</v>
      </c>
      <c r="D95" s="2" t="s">
        <v>94</v>
      </c>
      <c r="E95" s="2" t="s">
        <v>257</v>
      </c>
      <c r="F95" s="128">
        <v>180000</v>
      </c>
      <c r="G95" s="108">
        <v>0</v>
      </c>
      <c r="H95" s="73">
        <f t="shared" si="7"/>
        <v>180000</v>
      </c>
    </row>
    <row r="96" spans="1:8" ht="14.25" customHeight="1">
      <c r="A96" s="39" t="s">
        <v>59</v>
      </c>
      <c r="B96" s="2" t="s">
        <v>208</v>
      </c>
      <c r="C96" s="100" t="s">
        <v>350</v>
      </c>
      <c r="D96" s="2" t="s">
        <v>94</v>
      </c>
      <c r="E96" s="2" t="s">
        <v>257</v>
      </c>
      <c r="F96" s="128">
        <v>100000</v>
      </c>
      <c r="G96" s="108">
        <v>0</v>
      </c>
      <c r="H96" s="73">
        <f t="shared" si="7"/>
        <v>100000</v>
      </c>
    </row>
    <row r="97" spans="1:8" ht="14.25" customHeight="1">
      <c r="A97" s="39" t="s">
        <v>61</v>
      </c>
      <c r="B97" s="2" t="s">
        <v>208</v>
      </c>
      <c r="C97" s="100" t="s">
        <v>351</v>
      </c>
      <c r="D97" s="2" t="s">
        <v>94</v>
      </c>
      <c r="E97" s="2" t="s">
        <v>257</v>
      </c>
      <c r="F97" s="128">
        <v>200000</v>
      </c>
      <c r="G97" s="108">
        <v>0</v>
      </c>
      <c r="H97" s="73">
        <f>F97-G97</f>
        <v>200000</v>
      </c>
    </row>
    <row r="98" spans="1:8" ht="14.25" customHeight="1">
      <c r="A98" s="81" t="s">
        <v>64</v>
      </c>
      <c r="B98" s="2" t="s">
        <v>208</v>
      </c>
      <c r="C98" s="100" t="s">
        <v>349</v>
      </c>
      <c r="D98" s="2" t="s">
        <v>94</v>
      </c>
      <c r="E98" s="2" t="s">
        <v>257</v>
      </c>
      <c r="F98" s="128">
        <v>20000</v>
      </c>
      <c r="G98" s="108">
        <v>0</v>
      </c>
      <c r="H98" s="73">
        <f t="shared" si="7"/>
        <v>20000</v>
      </c>
    </row>
    <row r="99" spans="1:8" ht="13.5" customHeight="1">
      <c r="A99" s="104" t="s">
        <v>163</v>
      </c>
      <c r="B99" s="40"/>
      <c r="C99" s="113" t="s">
        <v>144</v>
      </c>
      <c r="D99" s="2"/>
      <c r="E99" s="2"/>
      <c r="F99" s="130">
        <f>F100+F106</f>
        <v>66000</v>
      </c>
      <c r="G99" s="130">
        <f>G100+G106</f>
        <v>0</v>
      </c>
      <c r="H99" s="80">
        <f aca="true" t="shared" si="8" ref="H99:H110">F99-G99</f>
        <v>66000</v>
      </c>
    </row>
    <row r="100" spans="1:8" ht="13.5" customHeight="1">
      <c r="A100" s="126" t="s">
        <v>281</v>
      </c>
      <c r="B100" s="125"/>
      <c r="C100" s="113"/>
      <c r="D100" s="2"/>
      <c r="E100" s="2"/>
      <c r="F100" s="130">
        <f>SUM(F101:F105)</f>
        <v>41000</v>
      </c>
      <c r="G100" s="130">
        <f>SUM(G101:G105)</f>
        <v>0</v>
      </c>
      <c r="H100" s="80">
        <f>F100-G100</f>
        <v>41000</v>
      </c>
    </row>
    <row r="101" spans="1:8" ht="13.5" customHeight="1">
      <c r="A101" s="39" t="s">
        <v>145</v>
      </c>
      <c r="B101" s="2" t="s">
        <v>208</v>
      </c>
      <c r="C101" s="2" t="s">
        <v>448</v>
      </c>
      <c r="D101" s="2" t="s">
        <v>94</v>
      </c>
      <c r="E101" s="2" t="s">
        <v>257</v>
      </c>
      <c r="F101" s="128">
        <v>1000</v>
      </c>
      <c r="G101" s="108">
        <v>0</v>
      </c>
      <c r="H101" s="73">
        <f t="shared" si="8"/>
        <v>1000</v>
      </c>
    </row>
    <row r="102" spans="1:8" ht="13.5" customHeight="1">
      <c r="A102" s="39" t="s">
        <v>57</v>
      </c>
      <c r="B102" s="2" t="s">
        <v>208</v>
      </c>
      <c r="C102" s="2" t="s">
        <v>374</v>
      </c>
      <c r="D102" s="2" t="s">
        <v>94</v>
      </c>
      <c r="E102" s="2" t="s">
        <v>257</v>
      </c>
      <c r="F102" s="128">
        <v>5000</v>
      </c>
      <c r="G102" s="128">
        <v>0</v>
      </c>
      <c r="H102" s="73">
        <f t="shared" si="8"/>
        <v>5000</v>
      </c>
    </row>
    <row r="103" spans="1:8" ht="13.5" customHeight="1">
      <c r="A103" s="39" t="s">
        <v>59</v>
      </c>
      <c r="B103" s="2" t="s">
        <v>208</v>
      </c>
      <c r="C103" s="2" t="s">
        <v>375</v>
      </c>
      <c r="D103" s="2" t="s">
        <v>94</v>
      </c>
      <c r="E103" s="2" t="s">
        <v>257</v>
      </c>
      <c r="F103" s="128">
        <v>22500</v>
      </c>
      <c r="G103" s="108">
        <v>0</v>
      </c>
      <c r="H103" s="73">
        <f t="shared" si="8"/>
        <v>22500</v>
      </c>
    </row>
    <row r="104" spans="1:8" ht="13.5" customHeight="1">
      <c r="A104" s="39" t="s">
        <v>60</v>
      </c>
      <c r="B104" s="2" t="s">
        <v>208</v>
      </c>
      <c r="C104" s="2" t="s">
        <v>376</v>
      </c>
      <c r="D104" s="2" t="s">
        <v>94</v>
      </c>
      <c r="E104" s="2" t="s">
        <v>257</v>
      </c>
      <c r="F104" s="128">
        <v>5000</v>
      </c>
      <c r="G104" s="108">
        <v>0</v>
      </c>
      <c r="H104" s="73">
        <f t="shared" si="8"/>
        <v>5000</v>
      </c>
    </row>
    <row r="105" spans="1:8" ht="12.75" customHeight="1">
      <c r="A105" s="81" t="s">
        <v>64</v>
      </c>
      <c r="B105" s="2" t="s">
        <v>208</v>
      </c>
      <c r="C105" s="2" t="s">
        <v>417</v>
      </c>
      <c r="D105" s="2" t="s">
        <v>94</v>
      </c>
      <c r="E105" s="2" t="s">
        <v>257</v>
      </c>
      <c r="F105" s="128">
        <v>7500</v>
      </c>
      <c r="G105" s="108">
        <v>0</v>
      </c>
      <c r="H105" s="73">
        <f t="shared" si="8"/>
        <v>7500</v>
      </c>
    </row>
    <row r="106" spans="1:8" ht="15.75" customHeight="1">
      <c r="A106" s="127" t="s">
        <v>280</v>
      </c>
      <c r="B106" s="2"/>
      <c r="C106" s="124" t="s">
        <v>144</v>
      </c>
      <c r="D106" s="2"/>
      <c r="E106" s="2"/>
      <c r="F106" s="130">
        <f>SUM(F107:F110)</f>
        <v>25000</v>
      </c>
      <c r="G106" s="130">
        <f>SUM(G107:G110)</f>
        <v>0</v>
      </c>
      <c r="H106" s="80">
        <f t="shared" si="8"/>
        <v>25000</v>
      </c>
    </row>
    <row r="107" spans="1:8" ht="15.75" customHeight="1">
      <c r="A107" s="39" t="s">
        <v>57</v>
      </c>
      <c r="B107" s="2" t="s">
        <v>208</v>
      </c>
      <c r="C107" s="2" t="s">
        <v>352</v>
      </c>
      <c r="D107" s="2" t="s">
        <v>94</v>
      </c>
      <c r="E107" s="2" t="s">
        <v>257</v>
      </c>
      <c r="F107" s="128">
        <v>8000</v>
      </c>
      <c r="G107" s="128">
        <v>0</v>
      </c>
      <c r="H107" s="73">
        <f t="shared" si="8"/>
        <v>8000</v>
      </c>
    </row>
    <row r="108" spans="1:8" ht="15.75" customHeight="1">
      <c r="A108" s="39" t="s">
        <v>59</v>
      </c>
      <c r="B108" s="2" t="s">
        <v>208</v>
      </c>
      <c r="C108" s="2" t="s">
        <v>353</v>
      </c>
      <c r="D108" s="2" t="s">
        <v>94</v>
      </c>
      <c r="E108" s="2" t="s">
        <v>257</v>
      </c>
      <c r="F108" s="128">
        <v>4500</v>
      </c>
      <c r="G108" s="128">
        <v>0</v>
      </c>
      <c r="H108" s="73">
        <f t="shared" si="8"/>
        <v>4500</v>
      </c>
    </row>
    <row r="109" spans="1:8" ht="15.75" customHeight="1">
      <c r="A109" s="39" t="s">
        <v>60</v>
      </c>
      <c r="B109" s="2" t="s">
        <v>208</v>
      </c>
      <c r="C109" s="2" t="s">
        <v>354</v>
      </c>
      <c r="D109" s="2" t="s">
        <v>94</v>
      </c>
      <c r="E109" s="2" t="s">
        <v>257</v>
      </c>
      <c r="F109" s="128">
        <v>4500</v>
      </c>
      <c r="G109" s="108">
        <v>0</v>
      </c>
      <c r="H109" s="73">
        <f t="shared" si="8"/>
        <v>4500</v>
      </c>
    </row>
    <row r="110" spans="1:8" ht="15.75" customHeight="1">
      <c r="A110" s="81" t="s">
        <v>64</v>
      </c>
      <c r="B110" s="2" t="s">
        <v>208</v>
      </c>
      <c r="C110" s="2" t="s">
        <v>355</v>
      </c>
      <c r="D110" s="2" t="s">
        <v>94</v>
      </c>
      <c r="E110" s="2" t="s">
        <v>257</v>
      </c>
      <c r="F110" s="128">
        <v>8000</v>
      </c>
      <c r="G110" s="108">
        <v>0</v>
      </c>
      <c r="H110" s="73">
        <f t="shared" si="8"/>
        <v>8000</v>
      </c>
    </row>
    <row r="111" spans="1:8" ht="14.25" customHeight="1">
      <c r="A111" s="104" t="s">
        <v>209</v>
      </c>
      <c r="B111" s="40"/>
      <c r="C111" s="2"/>
      <c r="D111" s="2"/>
      <c r="E111" s="2"/>
      <c r="F111" s="130">
        <f>SUM(F112:F112)</f>
        <v>3000000</v>
      </c>
      <c r="G111" s="130">
        <f>SUM(G112:G112)</f>
        <v>0</v>
      </c>
      <c r="H111" s="80">
        <f>F111-G111</f>
        <v>3000000</v>
      </c>
    </row>
    <row r="112" spans="1:8" ht="15.75" customHeight="1">
      <c r="A112" s="39" t="s">
        <v>58</v>
      </c>
      <c r="B112" s="2" t="s">
        <v>208</v>
      </c>
      <c r="C112" s="2" t="s">
        <v>356</v>
      </c>
      <c r="D112" s="2" t="s">
        <v>94</v>
      </c>
      <c r="E112" s="2" t="s">
        <v>257</v>
      </c>
      <c r="F112" s="128">
        <v>3000000</v>
      </c>
      <c r="G112" s="108">
        <v>0</v>
      </c>
      <c r="H112" s="73">
        <f>F112-G112</f>
        <v>3000000</v>
      </c>
    </row>
    <row r="113" spans="1:8" ht="13.5" customHeight="1">
      <c r="A113" s="104" t="s">
        <v>164</v>
      </c>
      <c r="B113" s="40"/>
      <c r="C113" s="2"/>
      <c r="D113" s="2"/>
      <c r="E113" s="2"/>
      <c r="F113" s="130">
        <f>SUM(F114:F117)</f>
        <v>100000</v>
      </c>
      <c r="G113" s="130">
        <f>SUM(G114:G117)</f>
        <v>10090</v>
      </c>
      <c r="H113" s="80">
        <f aca="true" t="shared" si="9" ref="H113:H119">F113-G113</f>
        <v>89910</v>
      </c>
    </row>
    <row r="114" spans="1:8" ht="13.5" customHeight="1">
      <c r="A114" s="39" t="s">
        <v>57</v>
      </c>
      <c r="B114" s="2" t="s">
        <v>208</v>
      </c>
      <c r="C114" s="2" t="s">
        <v>357</v>
      </c>
      <c r="D114" s="2" t="s">
        <v>94</v>
      </c>
      <c r="E114" s="2" t="s">
        <v>257</v>
      </c>
      <c r="F114" s="128">
        <v>20000</v>
      </c>
      <c r="G114" s="108">
        <v>0</v>
      </c>
      <c r="H114" s="73">
        <f t="shared" si="9"/>
        <v>20000</v>
      </c>
    </row>
    <row r="115" spans="1:8" ht="13.5" customHeight="1">
      <c r="A115" s="39" t="s">
        <v>59</v>
      </c>
      <c r="B115" s="2" t="s">
        <v>208</v>
      </c>
      <c r="C115" s="2" t="s">
        <v>358</v>
      </c>
      <c r="D115" s="2" t="s">
        <v>94</v>
      </c>
      <c r="E115" s="2" t="s">
        <v>257</v>
      </c>
      <c r="F115" s="128">
        <v>20000</v>
      </c>
      <c r="G115" s="108">
        <v>0</v>
      </c>
      <c r="H115" s="73">
        <f t="shared" si="9"/>
        <v>20000</v>
      </c>
    </row>
    <row r="116" spans="1:8" ht="13.5" customHeight="1">
      <c r="A116" s="39" t="s">
        <v>60</v>
      </c>
      <c r="B116" s="2" t="s">
        <v>208</v>
      </c>
      <c r="C116" s="2" t="s">
        <v>359</v>
      </c>
      <c r="D116" s="2" t="s">
        <v>94</v>
      </c>
      <c r="E116" s="2" t="s">
        <v>257</v>
      </c>
      <c r="F116" s="128">
        <v>40000</v>
      </c>
      <c r="G116" s="108">
        <v>10090</v>
      </c>
      <c r="H116" s="73">
        <f t="shared" si="9"/>
        <v>29910</v>
      </c>
    </row>
    <row r="117" spans="1:8" ht="13.5" customHeight="1">
      <c r="A117" s="81" t="s">
        <v>64</v>
      </c>
      <c r="B117" s="2" t="s">
        <v>208</v>
      </c>
      <c r="C117" s="2" t="s">
        <v>360</v>
      </c>
      <c r="D117" s="2" t="s">
        <v>94</v>
      </c>
      <c r="E117" s="2" t="s">
        <v>257</v>
      </c>
      <c r="F117" s="128">
        <v>20000</v>
      </c>
      <c r="G117" s="108">
        <v>0</v>
      </c>
      <c r="H117" s="73">
        <f t="shared" si="9"/>
        <v>20000</v>
      </c>
    </row>
    <row r="118" spans="1:8" ht="12.75" customHeight="1">
      <c r="A118" s="104" t="s">
        <v>178</v>
      </c>
      <c r="B118" s="40"/>
      <c r="C118" s="2"/>
      <c r="D118" s="2"/>
      <c r="E118" s="2"/>
      <c r="F118" s="130">
        <f>SUM(F119:F119)</f>
        <v>300000</v>
      </c>
      <c r="G118" s="130">
        <f>SUM(G119:G119)</f>
        <v>24955.7</v>
      </c>
      <c r="H118" s="80">
        <f t="shared" si="9"/>
        <v>275044.3</v>
      </c>
    </row>
    <row r="119" spans="1:8" ht="13.5" customHeight="1">
      <c r="A119" s="39" t="s">
        <v>98</v>
      </c>
      <c r="B119" s="2" t="s">
        <v>208</v>
      </c>
      <c r="C119" s="2" t="s">
        <v>361</v>
      </c>
      <c r="D119" s="2" t="s">
        <v>94</v>
      </c>
      <c r="E119" s="2" t="s">
        <v>257</v>
      </c>
      <c r="F119" s="128">
        <v>300000</v>
      </c>
      <c r="G119" s="108">
        <v>24955.7</v>
      </c>
      <c r="H119" s="73">
        <f t="shared" si="9"/>
        <v>275044.3</v>
      </c>
    </row>
    <row r="120" spans="1:8" ht="13.5" customHeight="1">
      <c r="A120" s="78" t="s">
        <v>285</v>
      </c>
      <c r="B120" s="2"/>
      <c r="C120" s="2"/>
      <c r="D120" s="2"/>
      <c r="E120" s="2"/>
      <c r="F120" s="130">
        <f>F121</f>
        <v>40000</v>
      </c>
      <c r="G120" s="130">
        <f>G121</f>
        <v>0</v>
      </c>
      <c r="H120" s="80">
        <f aca="true" t="shared" si="10" ref="H120:H147">F120-G120</f>
        <v>40000</v>
      </c>
    </row>
    <row r="121" spans="1:8" ht="13.5" customHeight="1">
      <c r="A121" s="39" t="s">
        <v>286</v>
      </c>
      <c r="B121" s="2" t="s">
        <v>208</v>
      </c>
      <c r="C121" s="2" t="s">
        <v>362</v>
      </c>
      <c r="D121" s="2" t="s">
        <v>94</v>
      </c>
      <c r="E121" s="2"/>
      <c r="F121" s="128">
        <v>40000</v>
      </c>
      <c r="G121" s="128">
        <v>0</v>
      </c>
      <c r="H121" s="73">
        <f t="shared" si="10"/>
        <v>40000</v>
      </c>
    </row>
    <row r="122" spans="1:8" ht="13.5" customHeight="1">
      <c r="A122" s="104" t="s">
        <v>165</v>
      </c>
      <c r="B122" s="40"/>
      <c r="C122" s="2"/>
      <c r="D122" s="2"/>
      <c r="E122" s="2"/>
      <c r="F122" s="130">
        <f>F123+F129+F134</f>
        <v>360000</v>
      </c>
      <c r="G122" s="130">
        <f>G123+G129+G134</f>
        <v>740</v>
      </c>
      <c r="H122" s="80">
        <f t="shared" si="10"/>
        <v>359260</v>
      </c>
    </row>
    <row r="123" spans="1:8" ht="13.5" customHeight="1">
      <c r="A123" s="104" t="s">
        <v>282</v>
      </c>
      <c r="B123" s="125"/>
      <c r="C123" s="2"/>
      <c r="D123" s="2"/>
      <c r="E123" s="2"/>
      <c r="F123" s="130">
        <f>SUM(F124:F128)</f>
        <v>130000</v>
      </c>
      <c r="G123" s="130">
        <f>SUM(G124:G128)</f>
        <v>740</v>
      </c>
      <c r="H123" s="80">
        <f t="shared" si="10"/>
        <v>129260</v>
      </c>
    </row>
    <row r="124" spans="1:8" ht="13.5" customHeight="1">
      <c r="A124" s="39" t="s">
        <v>145</v>
      </c>
      <c r="B124" s="2" t="s">
        <v>208</v>
      </c>
      <c r="C124" s="2" t="s">
        <v>363</v>
      </c>
      <c r="D124" s="2" t="s">
        <v>94</v>
      </c>
      <c r="E124" s="2" t="s">
        <v>257</v>
      </c>
      <c r="F124" s="128">
        <v>10000</v>
      </c>
      <c r="G124" s="108">
        <v>0</v>
      </c>
      <c r="H124" s="73">
        <f t="shared" si="10"/>
        <v>10000</v>
      </c>
    </row>
    <row r="125" spans="1:8" ht="13.5" customHeight="1">
      <c r="A125" s="39" t="s">
        <v>57</v>
      </c>
      <c r="B125" s="2" t="s">
        <v>208</v>
      </c>
      <c r="C125" s="2" t="s">
        <v>364</v>
      </c>
      <c r="D125" s="2" t="s">
        <v>94</v>
      </c>
      <c r="E125" s="2" t="s">
        <v>257</v>
      </c>
      <c r="F125" s="128">
        <v>5000</v>
      </c>
      <c r="G125" s="128">
        <v>0</v>
      </c>
      <c r="H125" s="73">
        <f t="shared" si="10"/>
        <v>5000</v>
      </c>
    </row>
    <row r="126" spans="1:8" ht="13.5" customHeight="1">
      <c r="A126" s="39" t="s">
        <v>59</v>
      </c>
      <c r="B126" s="2" t="s">
        <v>208</v>
      </c>
      <c r="C126" s="2" t="s">
        <v>365</v>
      </c>
      <c r="D126" s="2" t="s">
        <v>94</v>
      </c>
      <c r="E126" s="2" t="s">
        <v>257</v>
      </c>
      <c r="F126" s="128">
        <v>75000</v>
      </c>
      <c r="G126" s="108">
        <v>0</v>
      </c>
      <c r="H126" s="73">
        <f t="shared" si="10"/>
        <v>75000</v>
      </c>
    </row>
    <row r="127" spans="1:8" ht="13.5" customHeight="1">
      <c r="A127" s="81" t="s">
        <v>64</v>
      </c>
      <c r="B127" s="2" t="s">
        <v>208</v>
      </c>
      <c r="C127" s="2" t="s">
        <v>366</v>
      </c>
      <c r="D127" s="2" t="s">
        <v>94</v>
      </c>
      <c r="E127" s="2" t="s">
        <v>257</v>
      </c>
      <c r="F127" s="128">
        <v>10000</v>
      </c>
      <c r="G127" s="108">
        <v>670</v>
      </c>
      <c r="H127" s="73">
        <f t="shared" si="10"/>
        <v>9330</v>
      </c>
    </row>
    <row r="128" spans="1:8" ht="13.5" customHeight="1">
      <c r="A128" s="81" t="s">
        <v>64</v>
      </c>
      <c r="B128" s="2" t="s">
        <v>208</v>
      </c>
      <c r="C128" s="2" t="s">
        <v>367</v>
      </c>
      <c r="D128" s="2" t="s">
        <v>94</v>
      </c>
      <c r="E128" s="2" t="s">
        <v>257</v>
      </c>
      <c r="F128" s="128">
        <v>30000</v>
      </c>
      <c r="G128" s="108">
        <v>70</v>
      </c>
      <c r="H128" s="73">
        <f t="shared" si="10"/>
        <v>29930</v>
      </c>
    </row>
    <row r="129" spans="1:8" ht="13.5" customHeight="1">
      <c r="A129" s="103" t="s">
        <v>283</v>
      </c>
      <c r="B129" s="2"/>
      <c r="C129" s="2"/>
      <c r="D129" s="2"/>
      <c r="E129" s="2"/>
      <c r="F129" s="130">
        <f>SUM(F130:F133)</f>
        <v>130000</v>
      </c>
      <c r="G129" s="130">
        <f>SUM(G130:G133)</f>
        <v>0</v>
      </c>
      <c r="H129" s="80">
        <f t="shared" si="10"/>
        <v>130000</v>
      </c>
    </row>
    <row r="130" spans="1:8" ht="13.5" customHeight="1">
      <c r="A130" s="39" t="s">
        <v>57</v>
      </c>
      <c r="B130" s="2" t="s">
        <v>208</v>
      </c>
      <c r="C130" s="2" t="s">
        <v>368</v>
      </c>
      <c r="D130" s="2" t="s">
        <v>94</v>
      </c>
      <c r="E130" s="2" t="s">
        <v>257</v>
      </c>
      <c r="F130" s="128">
        <v>60000</v>
      </c>
      <c r="G130" s="128">
        <v>0</v>
      </c>
      <c r="H130" s="73">
        <f t="shared" si="10"/>
        <v>60000</v>
      </c>
    </row>
    <row r="131" spans="1:8" ht="13.5" customHeight="1">
      <c r="A131" s="39" t="s">
        <v>59</v>
      </c>
      <c r="B131" s="2" t="s">
        <v>208</v>
      </c>
      <c r="C131" s="2" t="s">
        <v>369</v>
      </c>
      <c r="D131" s="2" t="s">
        <v>94</v>
      </c>
      <c r="E131" s="2" t="s">
        <v>257</v>
      </c>
      <c r="F131" s="128">
        <v>20000</v>
      </c>
      <c r="G131" s="108">
        <v>0</v>
      </c>
      <c r="H131" s="73">
        <f t="shared" si="10"/>
        <v>20000</v>
      </c>
    </row>
    <row r="132" spans="1:8" ht="13.5" customHeight="1">
      <c r="A132" s="39" t="s">
        <v>60</v>
      </c>
      <c r="B132" s="2" t="s">
        <v>208</v>
      </c>
      <c r="C132" s="2" t="s">
        <v>370</v>
      </c>
      <c r="D132" s="2" t="s">
        <v>94</v>
      </c>
      <c r="E132" s="2" t="s">
        <v>257</v>
      </c>
      <c r="F132" s="128">
        <v>30000</v>
      </c>
      <c r="G132" s="108">
        <v>0</v>
      </c>
      <c r="H132" s="73">
        <f t="shared" si="10"/>
        <v>30000</v>
      </c>
    </row>
    <row r="133" spans="1:8" ht="13.5" customHeight="1">
      <c r="A133" s="81" t="s">
        <v>64</v>
      </c>
      <c r="B133" s="2" t="s">
        <v>208</v>
      </c>
      <c r="C133" s="2" t="s">
        <v>371</v>
      </c>
      <c r="D133" s="2" t="s">
        <v>94</v>
      </c>
      <c r="E133" s="2" t="s">
        <v>257</v>
      </c>
      <c r="F133" s="128">
        <v>20000</v>
      </c>
      <c r="G133" s="128">
        <v>0</v>
      </c>
      <c r="H133" s="73">
        <f t="shared" si="10"/>
        <v>20000</v>
      </c>
    </row>
    <row r="134" spans="1:8" ht="13.5" customHeight="1">
      <c r="A134" s="103" t="s">
        <v>284</v>
      </c>
      <c r="B134" s="2"/>
      <c r="C134" s="101"/>
      <c r="D134" s="2"/>
      <c r="E134" s="2"/>
      <c r="F134" s="130">
        <f>SUM(F135:F136)</f>
        <v>100000</v>
      </c>
      <c r="G134" s="130">
        <f>SUM(G135:G136)</f>
        <v>0</v>
      </c>
      <c r="H134" s="80">
        <f t="shared" si="10"/>
        <v>100000</v>
      </c>
    </row>
    <row r="135" spans="1:8" ht="13.5" customHeight="1">
      <c r="A135" s="39" t="s">
        <v>61</v>
      </c>
      <c r="B135" s="2" t="s">
        <v>208</v>
      </c>
      <c r="C135" s="2" t="s">
        <v>372</v>
      </c>
      <c r="D135" s="2" t="s">
        <v>94</v>
      </c>
      <c r="E135" s="2" t="s">
        <v>257</v>
      </c>
      <c r="F135" s="128">
        <v>50000</v>
      </c>
      <c r="G135" s="108">
        <v>0</v>
      </c>
      <c r="H135" s="73">
        <f t="shared" si="10"/>
        <v>50000</v>
      </c>
    </row>
    <row r="136" spans="1:8" ht="13.5" customHeight="1" thickBot="1">
      <c r="A136" s="81" t="s">
        <v>64</v>
      </c>
      <c r="B136" s="2" t="s">
        <v>208</v>
      </c>
      <c r="C136" s="2" t="s">
        <v>373</v>
      </c>
      <c r="D136" s="2" t="s">
        <v>94</v>
      </c>
      <c r="E136" s="2" t="s">
        <v>257</v>
      </c>
      <c r="F136" s="128">
        <v>50000</v>
      </c>
      <c r="G136" s="108">
        <v>0</v>
      </c>
      <c r="H136" s="73">
        <f t="shared" si="10"/>
        <v>50000</v>
      </c>
    </row>
    <row r="137" spans="1:8" ht="13.5" customHeight="1" thickBot="1">
      <c r="A137" s="105" t="s">
        <v>66</v>
      </c>
      <c r="B137" s="91"/>
      <c r="C137" s="69"/>
      <c r="D137" s="69"/>
      <c r="E137" s="69"/>
      <c r="F137" s="92">
        <f>F138+F210+F235</f>
        <v>21936120</v>
      </c>
      <c r="G137" s="92">
        <f>G138+G210+G235</f>
        <v>2274842.0799999996</v>
      </c>
      <c r="H137" s="93">
        <f t="shared" si="10"/>
        <v>19661277.92</v>
      </c>
    </row>
    <row r="138" spans="1:8" ht="13.5" customHeight="1" thickBot="1">
      <c r="A138" s="90" t="s">
        <v>104</v>
      </c>
      <c r="B138" s="91"/>
      <c r="C138" s="69"/>
      <c r="D138" s="69"/>
      <c r="E138" s="69"/>
      <c r="F138" s="131">
        <f>F139+F148+F190+F193+F178+F196</f>
        <v>16820100</v>
      </c>
      <c r="G138" s="131">
        <f>G139+G148+G190+G193+G178+G196</f>
        <v>1863987.7299999995</v>
      </c>
      <c r="H138" s="93">
        <f t="shared" si="10"/>
        <v>14956112.27</v>
      </c>
    </row>
    <row r="139" spans="1:8" ht="26.25" customHeight="1">
      <c r="A139" s="78" t="s">
        <v>168</v>
      </c>
      <c r="B139" s="89"/>
      <c r="C139" s="2"/>
      <c r="D139" s="2"/>
      <c r="E139" s="2"/>
      <c r="F139" s="130">
        <f>F140+F145</f>
        <v>145100</v>
      </c>
      <c r="G139" s="130">
        <f>G140+G145</f>
        <v>0</v>
      </c>
      <c r="H139" s="80">
        <f t="shared" si="10"/>
        <v>145100</v>
      </c>
    </row>
    <row r="140" spans="1:8" ht="15.75" customHeight="1">
      <c r="A140" s="126" t="s">
        <v>281</v>
      </c>
      <c r="B140" s="125"/>
      <c r="C140" s="113"/>
      <c r="D140" s="2"/>
      <c r="E140" s="2"/>
      <c r="F140" s="130">
        <f>SUM(F141:F144)</f>
        <v>130100</v>
      </c>
      <c r="G140" s="130">
        <f>SUM(G141:G144)</f>
        <v>0</v>
      </c>
      <c r="H140" s="80">
        <f t="shared" si="10"/>
        <v>130100</v>
      </c>
    </row>
    <row r="141" spans="1:8" ht="15" customHeight="1">
      <c r="A141" s="39" t="s">
        <v>57</v>
      </c>
      <c r="B141" s="2" t="s">
        <v>113</v>
      </c>
      <c r="C141" s="2" t="s">
        <v>374</v>
      </c>
      <c r="D141" s="2" t="s">
        <v>94</v>
      </c>
      <c r="E141" s="2" t="s">
        <v>257</v>
      </c>
      <c r="F141" s="128">
        <v>10000</v>
      </c>
      <c r="G141" s="71">
        <v>0</v>
      </c>
      <c r="H141" s="73">
        <f t="shared" si="10"/>
        <v>10000</v>
      </c>
    </row>
    <row r="142" spans="1:8" ht="15" customHeight="1">
      <c r="A142" s="39" t="s">
        <v>59</v>
      </c>
      <c r="B142" s="2" t="s">
        <v>113</v>
      </c>
      <c r="C142" s="2" t="s">
        <v>375</v>
      </c>
      <c r="D142" s="2" t="s">
        <v>94</v>
      </c>
      <c r="E142" s="2" t="s">
        <v>257</v>
      </c>
      <c r="F142" s="128">
        <v>10000</v>
      </c>
      <c r="G142" s="72">
        <v>0</v>
      </c>
      <c r="H142" s="73">
        <f t="shared" si="10"/>
        <v>10000</v>
      </c>
    </row>
    <row r="143" spans="1:8" ht="14.25" customHeight="1">
      <c r="A143" s="39" t="s">
        <v>60</v>
      </c>
      <c r="B143" s="2" t="s">
        <v>113</v>
      </c>
      <c r="C143" s="2" t="s">
        <v>376</v>
      </c>
      <c r="D143" s="2" t="s">
        <v>94</v>
      </c>
      <c r="E143" s="2" t="s">
        <v>257</v>
      </c>
      <c r="F143" s="128">
        <v>105000</v>
      </c>
      <c r="G143" s="71">
        <v>0</v>
      </c>
      <c r="H143" s="73">
        <f t="shared" si="10"/>
        <v>105000</v>
      </c>
    </row>
    <row r="144" spans="1:8" ht="14.25" customHeight="1">
      <c r="A144" s="81" t="s">
        <v>275</v>
      </c>
      <c r="B144" s="2" t="s">
        <v>113</v>
      </c>
      <c r="C144" s="2" t="s">
        <v>377</v>
      </c>
      <c r="D144" s="2" t="s">
        <v>94</v>
      </c>
      <c r="E144" s="2" t="s">
        <v>257</v>
      </c>
      <c r="F144" s="128">
        <v>5100</v>
      </c>
      <c r="G144" s="71">
        <v>0</v>
      </c>
      <c r="H144" s="73">
        <f t="shared" si="10"/>
        <v>5100</v>
      </c>
    </row>
    <row r="145" spans="1:8" ht="14.25" customHeight="1">
      <c r="A145" s="127" t="s">
        <v>280</v>
      </c>
      <c r="B145" s="2"/>
      <c r="C145" s="124" t="s">
        <v>144</v>
      </c>
      <c r="D145" s="2"/>
      <c r="E145" s="2"/>
      <c r="F145" s="130">
        <f>SUM(F146:F147)</f>
        <v>15000</v>
      </c>
      <c r="G145" s="130">
        <f>SUM(G146:G147)</f>
        <v>0</v>
      </c>
      <c r="H145" s="80">
        <f t="shared" si="10"/>
        <v>15000</v>
      </c>
    </row>
    <row r="146" spans="1:8" ht="14.25" customHeight="1">
      <c r="A146" s="39" t="s">
        <v>60</v>
      </c>
      <c r="B146" s="2" t="s">
        <v>113</v>
      </c>
      <c r="C146" s="2" t="s">
        <v>354</v>
      </c>
      <c r="D146" s="2" t="s">
        <v>94</v>
      </c>
      <c r="E146" s="2" t="s">
        <v>257</v>
      </c>
      <c r="F146" s="128">
        <v>12500</v>
      </c>
      <c r="G146" s="71">
        <v>0</v>
      </c>
      <c r="H146" s="73">
        <f t="shared" si="10"/>
        <v>12500</v>
      </c>
    </row>
    <row r="147" spans="1:8" ht="15" customHeight="1">
      <c r="A147" s="81" t="s">
        <v>64</v>
      </c>
      <c r="B147" s="2" t="s">
        <v>113</v>
      </c>
      <c r="C147" s="2" t="s">
        <v>355</v>
      </c>
      <c r="D147" s="2" t="s">
        <v>94</v>
      </c>
      <c r="E147" s="2" t="s">
        <v>257</v>
      </c>
      <c r="F147" s="128">
        <v>2500</v>
      </c>
      <c r="G147" s="72">
        <v>0</v>
      </c>
      <c r="H147" s="73">
        <f t="shared" si="10"/>
        <v>2500</v>
      </c>
    </row>
    <row r="148" spans="1:8" ht="15" customHeight="1">
      <c r="A148" s="120"/>
      <c r="B148" s="2"/>
      <c r="C148" s="101"/>
      <c r="D148" s="2"/>
      <c r="E148" s="2"/>
      <c r="F148" s="107">
        <f>SUM(F149+F167)</f>
        <v>13663000</v>
      </c>
      <c r="G148" s="107">
        <f>SUM(G149+G167)</f>
        <v>1716930.2799999996</v>
      </c>
      <c r="H148" s="73"/>
    </row>
    <row r="149" spans="1:8" ht="13.5" customHeight="1">
      <c r="A149" s="78" t="s">
        <v>166</v>
      </c>
      <c r="B149" s="89"/>
      <c r="C149" s="2"/>
      <c r="D149" s="2"/>
      <c r="E149" s="2"/>
      <c r="F149" s="130">
        <f>SUM(F150:F166)</f>
        <v>12179000</v>
      </c>
      <c r="G149" s="130">
        <f>SUM(G150:G166)</f>
        <v>1625342.8399999996</v>
      </c>
      <c r="H149" s="80">
        <f aca="true" t="shared" si="11" ref="H149:H177">F149-G149</f>
        <v>10553657.16</v>
      </c>
    </row>
    <row r="150" spans="1:8" ht="13.5" customHeight="1">
      <c r="A150" s="39" t="s">
        <v>53</v>
      </c>
      <c r="B150" s="2" t="s">
        <v>113</v>
      </c>
      <c r="C150" s="2" t="s">
        <v>378</v>
      </c>
      <c r="D150" s="2" t="s">
        <v>94</v>
      </c>
      <c r="E150" s="2" t="s">
        <v>257</v>
      </c>
      <c r="F150" s="128">
        <v>3500000</v>
      </c>
      <c r="G150" s="72">
        <v>456529.38</v>
      </c>
      <c r="H150" s="73">
        <f t="shared" si="11"/>
        <v>3043470.62</v>
      </c>
    </row>
    <row r="151" spans="1:8" ht="13.5" customHeight="1">
      <c r="A151" s="39" t="s">
        <v>54</v>
      </c>
      <c r="B151" s="2" t="s">
        <v>113</v>
      </c>
      <c r="C151" s="2" t="s">
        <v>379</v>
      </c>
      <c r="D151" s="2" t="s">
        <v>94</v>
      </c>
      <c r="E151" s="2" t="s">
        <v>257</v>
      </c>
      <c r="F151" s="128">
        <v>1100000</v>
      </c>
      <c r="G151" s="72">
        <v>189765.06</v>
      </c>
      <c r="H151" s="73">
        <f t="shared" si="11"/>
        <v>910234.94</v>
      </c>
    </row>
    <row r="152" spans="1:8" ht="13.5" customHeight="1">
      <c r="A152" s="39" t="s">
        <v>55</v>
      </c>
      <c r="B152" s="2" t="s">
        <v>113</v>
      </c>
      <c r="C152" s="2" t="s">
        <v>380</v>
      </c>
      <c r="D152" s="2" t="s">
        <v>94</v>
      </c>
      <c r="E152" s="2" t="s">
        <v>257</v>
      </c>
      <c r="F152" s="128">
        <v>28000</v>
      </c>
      <c r="G152" s="106">
        <v>4.84</v>
      </c>
      <c r="H152" s="73">
        <f t="shared" si="11"/>
        <v>27995.16</v>
      </c>
    </row>
    <row r="153" spans="1:8" ht="13.5" customHeight="1">
      <c r="A153" s="39" t="s">
        <v>145</v>
      </c>
      <c r="B153" s="2" t="s">
        <v>113</v>
      </c>
      <c r="C153" s="2" t="s">
        <v>381</v>
      </c>
      <c r="D153" s="2" t="s">
        <v>94</v>
      </c>
      <c r="E153" s="2" t="s">
        <v>257</v>
      </c>
      <c r="F153" s="128">
        <v>0</v>
      </c>
      <c r="G153" s="72">
        <v>0</v>
      </c>
      <c r="H153" s="73">
        <f t="shared" si="11"/>
        <v>0</v>
      </c>
    </row>
    <row r="154" spans="1:8" ht="13.5" customHeight="1">
      <c r="A154" s="39" t="s">
        <v>56</v>
      </c>
      <c r="B154" s="2" t="s">
        <v>113</v>
      </c>
      <c r="C154" s="2" t="s">
        <v>382</v>
      </c>
      <c r="D154" s="2" t="s">
        <v>94</v>
      </c>
      <c r="E154" s="2" t="s">
        <v>257</v>
      </c>
      <c r="F154" s="128">
        <v>60000</v>
      </c>
      <c r="G154" s="108">
        <v>2910.45</v>
      </c>
      <c r="H154" s="73">
        <f t="shared" si="11"/>
        <v>57089.55</v>
      </c>
    </row>
    <row r="155" spans="1:8" ht="13.5" customHeight="1">
      <c r="A155" s="39" t="s">
        <v>57</v>
      </c>
      <c r="B155" s="2" t="s">
        <v>113</v>
      </c>
      <c r="C155" s="2" t="s">
        <v>383</v>
      </c>
      <c r="D155" s="2" t="s">
        <v>94</v>
      </c>
      <c r="E155" s="2" t="s">
        <v>257</v>
      </c>
      <c r="F155" s="128">
        <v>40000</v>
      </c>
      <c r="G155" s="72">
        <v>300</v>
      </c>
      <c r="H155" s="73">
        <f t="shared" si="11"/>
        <v>39700</v>
      </c>
    </row>
    <row r="156" spans="1:8" ht="15" customHeight="1">
      <c r="A156" s="39" t="s">
        <v>67</v>
      </c>
      <c r="B156" s="2" t="s">
        <v>113</v>
      </c>
      <c r="C156" s="101" t="s">
        <v>384</v>
      </c>
      <c r="D156" s="2" t="s">
        <v>94</v>
      </c>
      <c r="E156" s="2" t="s">
        <v>257</v>
      </c>
      <c r="F156" s="128">
        <v>2200026.95</v>
      </c>
      <c r="G156" s="72">
        <v>519447.3</v>
      </c>
      <c r="H156" s="73">
        <f t="shared" si="11"/>
        <v>1680579.6500000001</v>
      </c>
    </row>
    <row r="157" spans="1:8" ht="14.25" customHeight="1">
      <c r="A157" s="39" t="s">
        <v>68</v>
      </c>
      <c r="B157" s="2" t="s">
        <v>113</v>
      </c>
      <c r="C157" s="101" t="s">
        <v>385</v>
      </c>
      <c r="D157" s="2" t="s">
        <v>94</v>
      </c>
      <c r="E157" s="2" t="s">
        <v>257</v>
      </c>
      <c r="F157" s="128">
        <v>1000000</v>
      </c>
      <c r="G157" s="72">
        <v>194906.36</v>
      </c>
      <c r="H157" s="73">
        <f t="shared" si="11"/>
        <v>805093.64</v>
      </c>
    </row>
    <row r="158" spans="1:8" ht="12.75" customHeight="1">
      <c r="A158" s="39" t="s">
        <v>69</v>
      </c>
      <c r="B158" s="2" t="s">
        <v>113</v>
      </c>
      <c r="C158" s="101" t="s">
        <v>386</v>
      </c>
      <c r="D158" s="2" t="s">
        <v>94</v>
      </c>
      <c r="E158" s="2" t="s">
        <v>257</v>
      </c>
      <c r="F158" s="128">
        <v>79973.05</v>
      </c>
      <c r="G158" s="72">
        <v>10186.7</v>
      </c>
      <c r="H158" s="73">
        <f t="shared" si="11"/>
        <v>69786.35</v>
      </c>
    </row>
    <row r="159" spans="1:8" ht="13.5" customHeight="1">
      <c r="A159" s="39" t="s">
        <v>58</v>
      </c>
      <c r="B159" s="2" t="s">
        <v>113</v>
      </c>
      <c r="C159" s="2" t="s">
        <v>387</v>
      </c>
      <c r="D159" s="2" t="s">
        <v>94</v>
      </c>
      <c r="E159" s="2" t="s">
        <v>257</v>
      </c>
      <c r="F159" s="128">
        <v>3000000</v>
      </c>
      <c r="G159" s="72">
        <v>213425.25</v>
      </c>
      <c r="H159" s="73">
        <f t="shared" si="11"/>
        <v>2786574.75</v>
      </c>
    </row>
    <row r="160" spans="1:8" ht="13.5" customHeight="1">
      <c r="A160" s="39" t="s">
        <v>59</v>
      </c>
      <c r="B160" s="2" t="s">
        <v>113</v>
      </c>
      <c r="C160" s="2" t="s">
        <v>388</v>
      </c>
      <c r="D160" s="2" t="s">
        <v>94</v>
      </c>
      <c r="E160" s="2" t="s">
        <v>257</v>
      </c>
      <c r="F160" s="128">
        <v>500000</v>
      </c>
      <c r="G160" s="72">
        <v>37467.5</v>
      </c>
      <c r="H160" s="73">
        <f t="shared" si="11"/>
        <v>462532.5</v>
      </c>
    </row>
    <row r="161" spans="1:8" ht="13.5" customHeight="1">
      <c r="A161" s="39" t="s">
        <v>60</v>
      </c>
      <c r="B161" s="2" t="s">
        <v>113</v>
      </c>
      <c r="C161" s="2" t="s">
        <v>389</v>
      </c>
      <c r="D161" s="2" t="s">
        <v>94</v>
      </c>
      <c r="E161" s="2" t="s">
        <v>257</v>
      </c>
      <c r="F161" s="128">
        <v>20000</v>
      </c>
      <c r="G161" s="72">
        <v>0</v>
      </c>
      <c r="H161" s="73">
        <f>F161-G161</f>
        <v>20000</v>
      </c>
    </row>
    <row r="162" spans="1:8" ht="13.5" customHeight="1">
      <c r="A162" s="39" t="s">
        <v>61</v>
      </c>
      <c r="B162" s="2" t="s">
        <v>113</v>
      </c>
      <c r="C162" s="2" t="s">
        <v>390</v>
      </c>
      <c r="D162" s="2" t="s">
        <v>94</v>
      </c>
      <c r="E162" s="2" t="s">
        <v>257</v>
      </c>
      <c r="F162" s="128">
        <v>160000</v>
      </c>
      <c r="G162" s="72">
        <v>0</v>
      </c>
      <c r="H162" s="73">
        <f t="shared" si="11"/>
        <v>160000</v>
      </c>
    </row>
    <row r="163" spans="1:8" ht="13.5" customHeight="1">
      <c r="A163" s="39" t="s">
        <v>62</v>
      </c>
      <c r="B163" s="2" t="s">
        <v>113</v>
      </c>
      <c r="C163" s="101" t="s">
        <v>391</v>
      </c>
      <c r="D163" s="2" t="s">
        <v>94</v>
      </c>
      <c r="E163" s="2" t="s">
        <v>257</v>
      </c>
      <c r="F163" s="128">
        <v>4000</v>
      </c>
      <c r="G163" s="72">
        <v>0</v>
      </c>
      <c r="H163" s="73">
        <f t="shared" si="11"/>
        <v>4000</v>
      </c>
    </row>
    <row r="164" spans="1:8" ht="13.5" customHeight="1">
      <c r="A164" s="39" t="s">
        <v>63</v>
      </c>
      <c r="B164" s="2" t="s">
        <v>113</v>
      </c>
      <c r="C164" s="101" t="s">
        <v>392</v>
      </c>
      <c r="D164" s="2" t="s">
        <v>94</v>
      </c>
      <c r="E164" s="2" t="s">
        <v>257</v>
      </c>
      <c r="F164" s="128">
        <v>464000</v>
      </c>
      <c r="G164" s="72">
        <v>0</v>
      </c>
      <c r="H164" s="73">
        <f t="shared" si="11"/>
        <v>464000</v>
      </c>
    </row>
    <row r="165" spans="1:8" ht="14.25" customHeight="1">
      <c r="A165" s="39" t="s">
        <v>60</v>
      </c>
      <c r="B165" s="2" t="s">
        <v>113</v>
      </c>
      <c r="C165" s="2" t="s">
        <v>393</v>
      </c>
      <c r="D165" s="2" t="s">
        <v>94</v>
      </c>
      <c r="E165" s="2" t="s">
        <v>257</v>
      </c>
      <c r="F165" s="128">
        <v>22000</v>
      </c>
      <c r="G165" s="72">
        <v>0</v>
      </c>
      <c r="H165" s="73">
        <f t="shared" si="11"/>
        <v>22000</v>
      </c>
    </row>
    <row r="166" spans="1:8" ht="14.25" customHeight="1">
      <c r="A166" s="39" t="s">
        <v>60</v>
      </c>
      <c r="B166" s="2" t="s">
        <v>113</v>
      </c>
      <c r="C166" s="2" t="s">
        <v>394</v>
      </c>
      <c r="D166" s="2" t="s">
        <v>94</v>
      </c>
      <c r="E166" s="2" t="s">
        <v>257</v>
      </c>
      <c r="F166" s="128">
        <v>1000</v>
      </c>
      <c r="G166" s="72">
        <v>400</v>
      </c>
      <c r="H166" s="73">
        <f>F166-G166</f>
        <v>600</v>
      </c>
    </row>
    <row r="167" spans="1:8" ht="13.5" customHeight="1">
      <c r="A167" s="78" t="s">
        <v>167</v>
      </c>
      <c r="B167" s="2"/>
      <c r="C167" s="2"/>
      <c r="D167" s="2"/>
      <c r="E167" s="2"/>
      <c r="F167" s="130">
        <f>SUM(F168:F177)</f>
        <v>1484000</v>
      </c>
      <c r="G167" s="130">
        <f>SUM(G168:G177)</f>
        <v>91587.44</v>
      </c>
      <c r="H167" s="80">
        <f t="shared" si="11"/>
        <v>1392412.56</v>
      </c>
    </row>
    <row r="168" spans="1:8" ht="13.5" customHeight="1">
      <c r="A168" s="39" t="s">
        <v>53</v>
      </c>
      <c r="B168" s="2" t="s">
        <v>113</v>
      </c>
      <c r="C168" s="2" t="s">
        <v>378</v>
      </c>
      <c r="D168" s="2" t="s">
        <v>102</v>
      </c>
      <c r="E168" s="2" t="s">
        <v>257</v>
      </c>
      <c r="F168" s="128">
        <v>100000</v>
      </c>
      <c r="G168" s="72">
        <v>0</v>
      </c>
      <c r="H168" s="73">
        <f t="shared" si="11"/>
        <v>100000</v>
      </c>
    </row>
    <row r="169" spans="1:8" ht="13.5" customHeight="1">
      <c r="A169" s="39" t="s">
        <v>54</v>
      </c>
      <c r="B169" s="2" t="s">
        <v>113</v>
      </c>
      <c r="C169" s="2" t="s">
        <v>379</v>
      </c>
      <c r="D169" s="2" t="s">
        <v>102</v>
      </c>
      <c r="E169" s="2" t="s">
        <v>257</v>
      </c>
      <c r="F169" s="128">
        <v>20000</v>
      </c>
      <c r="G169" s="72">
        <v>0</v>
      </c>
      <c r="H169" s="73">
        <f t="shared" si="11"/>
        <v>20000</v>
      </c>
    </row>
    <row r="170" spans="1:8" ht="13.5" customHeight="1">
      <c r="A170" s="39" t="s">
        <v>55</v>
      </c>
      <c r="B170" s="2" t="s">
        <v>113</v>
      </c>
      <c r="C170" s="2" t="s">
        <v>380</v>
      </c>
      <c r="D170" s="2" t="s">
        <v>102</v>
      </c>
      <c r="E170" s="2" t="s">
        <v>257</v>
      </c>
      <c r="F170" s="128">
        <v>26000</v>
      </c>
      <c r="G170" s="72">
        <v>0</v>
      </c>
      <c r="H170" s="73">
        <f>F170-G170</f>
        <v>26000</v>
      </c>
    </row>
    <row r="171" spans="1:8" ht="13.5" customHeight="1">
      <c r="A171" s="39" t="s">
        <v>56</v>
      </c>
      <c r="B171" s="2" t="s">
        <v>113</v>
      </c>
      <c r="C171" s="2" t="s">
        <v>382</v>
      </c>
      <c r="D171" s="2" t="s">
        <v>102</v>
      </c>
      <c r="E171" s="2" t="s">
        <v>257</v>
      </c>
      <c r="F171" s="128">
        <v>15000</v>
      </c>
      <c r="G171" s="72">
        <v>0</v>
      </c>
      <c r="H171" s="73">
        <f t="shared" si="11"/>
        <v>15000</v>
      </c>
    </row>
    <row r="172" spans="1:8" ht="13.5" customHeight="1">
      <c r="A172" s="39" t="s">
        <v>57</v>
      </c>
      <c r="B172" s="2" t="s">
        <v>113</v>
      </c>
      <c r="C172" s="2" t="s">
        <v>383</v>
      </c>
      <c r="D172" s="2" t="s">
        <v>102</v>
      </c>
      <c r="E172" s="2" t="s">
        <v>257</v>
      </c>
      <c r="F172" s="128">
        <v>48000</v>
      </c>
      <c r="G172" s="108">
        <v>1340</v>
      </c>
      <c r="H172" s="73">
        <f t="shared" si="11"/>
        <v>46660</v>
      </c>
    </row>
    <row r="173" spans="1:8" ht="13.5" customHeight="1">
      <c r="A173" s="39" t="s">
        <v>58</v>
      </c>
      <c r="B173" s="2" t="s">
        <v>113</v>
      </c>
      <c r="C173" s="2" t="s">
        <v>387</v>
      </c>
      <c r="D173" s="2" t="s">
        <v>102</v>
      </c>
      <c r="E173" s="2" t="s">
        <v>257</v>
      </c>
      <c r="F173" s="128">
        <v>75000</v>
      </c>
      <c r="G173" s="72">
        <v>15258.87</v>
      </c>
      <c r="H173" s="73">
        <f t="shared" si="11"/>
        <v>59741.13</v>
      </c>
    </row>
    <row r="174" spans="1:8" ht="13.5" customHeight="1">
      <c r="A174" s="39" t="s">
        <v>59</v>
      </c>
      <c r="B174" s="2" t="s">
        <v>113</v>
      </c>
      <c r="C174" s="2" t="s">
        <v>388</v>
      </c>
      <c r="D174" s="2" t="s">
        <v>102</v>
      </c>
      <c r="E174" s="2" t="s">
        <v>257</v>
      </c>
      <c r="F174" s="128">
        <v>800000</v>
      </c>
      <c r="G174" s="72">
        <v>69817.16</v>
      </c>
      <c r="H174" s="73">
        <f t="shared" si="11"/>
        <v>730182.84</v>
      </c>
    </row>
    <row r="175" spans="1:8" ht="13.5" customHeight="1">
      <c r="A175" s="39" t="s">
        <v>60</v>
      </c>
      <c r="B175" s="2" t="s">
        <v>113</v>
      </c>
      <c r="C175" s="2" t="s">
        <v>389</v>
      </c>
      <c r="D175" s="2" t="s">
        <v>102</v>
      </c>
      <c r="E175" s="2" t="s">
        <v>257</v>
      </c>
      <c r="F175" s="128">
        <v>0</v>
      </c>
      <c r="G175" s="72">
        <v>0</v>
      </c>
      <c r="H175" s="73">
        <f t="shared" si="11"/>
        <v>0</v>
      </c>
    </row>
    <row r="176" spans="1:8" ht="13.5" customHeight="1">
      <c r="A176" s="39" t="s">
        <v>61</v>
      </c>
      <c r="B176" s="2" t="s">
        <v>113</v>
      </c>
      <c r="C176" s="2" t="s">
        <v>390</v>
      </c>
      <c r="D176" s="2" t="s">
        <v>102</v>
      </c>
      <c r="E176" s="2" t="s">
        <v>257</v>
      </c>
      <c r="F176" s="128">
        <v>100000</v>
      </c>
      <c r="G176" s="72">
        <v>0</v>
      </c>
      <c r="H176" s="73">
        <f t="shared" si="11"/>
        <v>100000</v>
      </c>
    </row>
    <row r="177" spans="1:8" ht="12.75" customHeight="1">
      <c r="A177" s="39" t="s">
        <v>63</v>
      </c>
      <c r="B177" s="2" t="s">
        <v>113</v>
      </c>
      <c r="C177" s="2" t="s">
        <v>392</v>
      </c>
      <c r="D177" s="2" t="s">
        <v>102</v>
      </c>
      <c r="E177" s="2" t="s">
        <v>257</v>
      </c>
      <c r="F177" s="128">
        <v>300000</v>
      </c>
      <c r="G177" s="72">
        <v>5171.41</v>
      </c>
      <c r="H177" s="73">
        <f t="shared" si="11"/>
        <v>294828.59</v>
      </c>
    </row>
    <row r="178" spans="1:8" ht="15.75" customHeight="1">
      <c r="A178" s="39"/>
      <c r="B178" s="2"/>
      <c r="C178" s="101"/>
      <c r="D178" s="2"/>
      <c r="E178" s="2"/>
      <c r="F178" s="130">
        <f>SUM(F179+F185)</f>
        <v>900000</v>
      </c>
      <c r="G178" s="130">
        <f>SUM(G179+G185)</f>
        <v>129385.15</v>
      </c>
      <c r="H178" s="73"/>
    </row>
    <row r="179" spans="1:8" ht="21.75" customHeight="1">
      <c r="A179" s="78" t="s">
        <v>170</v>
      </c>
      <c r="B179" s="2"/>
      <c r="C179" s="2"/>
      <c r="D179" s="2"/>
      <c r="E179" s="2"/>
      <c r="F179" s="130">
        <f>SUM(F180:F184)</f>
        <v>282300</v>
      </c>
      <c r="G179" s="130">
        <f>SUM(G180:G184)</f>
        <v>0</v>
      </c>
      <c r="H179" s="80">
        <f aca="true" t="shared" si="12" ref="H179:H190">F179-G179</f>
        <v>282300</v>
      </c>
    </row>
    <row r="180" spans="1:8" ht="13.5" customHeight="1">
      <c r="A180" s="39" t="s">
        <v>57</v>
      </c>
      <c r="B180" s="2" t="s">
        <v>113</v>
      </c>
      <c r="C180" s="2" t="s">
        <v>399</v>
      </c>
      <c r="D180" s="2" t="s">
        <v>94</v>
      </c>
      <c r="E180" s="2" t="s">
        <v>257</v>
      </c>
      <c r="F180" s="128">
        <v>50000</v>
      </c>
      <c r="G180" s="108">
        <v>0</v>
      </c>
      <c r="H180" s="73">
        <f t="shared" si="12"/>
        <v>50000</v>
      </c>
    </row>
    <row r="181" spans="1:8" ht="13.5" customHeight="1">
      <c r="A181" s="39" t="s">
        <v>57</v>
      </c>
      <c r="B181" s="2" t="s">
        <v>113</v>
      </c>
      <c r="C181" s="2" t="s">
        <v>400</v>
      </c>
      <c r="D181" s="2" t="s">
        <v>94</v>
      </c>
      <c r="E181" s="2" t="s">
        <v>257</v>
      </c>
      <c r="F181" s="128">
        <v>22300</v>
      </c>
      <c r="G181" s="108">
        <v>0</v>
      </c>
      <c r="H181" s="73">
        <f>F181-G181</f>
        <v>22300</v>
      </c>
    </row>
    <row r="182" spans="1:8" ht="13.5" customHeight="1">
      <c r="A182" s="39" t="s">
        <v>59</v>
      </c>
      <c r="B182" s="2" t="s">
        <v>113</v>
      </c>
      <c r="C182" s="2" t="s">
        <v>401</v>
      </c>
      <c r="D182" s="2" t="s">
        <v>94</v>
      </c>
      <c r="E182" s="2" t="s">
        <v>257</v>
      </c>
      <c r="F182" s="128">
        <v>40000</v>
      </c>
      <c r="G182" s="72">
        <v>0</v>
      </c>
      <c r="H182" s="73">
        <f t="shared" si="12"/>
        <v>40000</v>
      </c>
    </row>
    <row r="183" spans="1:8" ht="13.5" customHeight="1">
      <c r="A183" s="39" t="s">
        <v>61</v>
      </c>
      <c r="B183" s="2" t="s">
        <v>113</v>
      </c>
      <c r="C183" s="2" t="s">
        <v>402</v>
      </c>
      <c r="D183" s="2" t="s">
        <v>94</v>
      </c>
      <c r="E183" s="2" t="s">
        <v>257</v>
      </c>
      <c r="F183" s="128">
        <v>120000</v>
      </c>
      <c r="G183" s="72">
        <v>0</v>
      </c>
      <c r="H183" s="73">
        <f>F183-G183</f>
        <v>120000</v>
      </c>
    </row>
    <row r="184" spans="1:8" ht="13.5" customHeight="1">
      <c r="A184" s="81" t="s">
        <v>64</v>
      </c>
      <c r="B184" s="2" t="s">
        <v>113</v>
      </c>
      <c r="C184" s="2" t="s">
        <v>403</v>
      </c>
      <c r="D184" s="2" t="s">
        <v>94</v>
      </c>
      <c r="E184" s="2" t="s">
        <v>257</v>
      </c>
      <c r="F184" s="128">
        <v>50000</v>
      </c>
      <c r="G184" s="72">
        <v>0</v>
      </c>
      <c r="H184" s="73">
        <f t="shared" si="12"/>
        <v>50000</v>
      </c>
    </row>
    <row r="185" spans="1:8" ht="21" customHeight="1">
      <c r="A185" s="78" t="s">
        <v>169</v>
      </c>
      <c r="B185" s="2"/>
      <c r="C185" s="2"/>
      <c r="D185" s="2"/>
      <c r="E185" s="2"/>
      <c r="F185" s="130">
        <f>SUM(F186:F189)</f>
        <v>617700</v>
      </c>
      <c r="G185" s="130">
        <f>SUM(G186:G189)</f>
        <v>129385.15</v>
      </c>
      <c r="H185" s="80">
        <f t="shared" si="12"/>
        <v>488314.85</v>
      </c>
    </row>
    <row r="186" spans="1:8" ht="13.5" customHeight="1">
      <c r="A186" s="39" t="s">
        <v>57</v>
      </c>
      <c r="B186" s="2" t="s">
        <v>113</v>
      </c>
      <c r="C186" s="2" t="s">
        <v>399</v>
      </c>
      <c r="D186" s="2" t="s">
        <v>102</v>
      </c>
      <c r="E186" s="2" t="s">
        <v>257</v>
      </c>
      <c r="F186" s="128">
        <v>59300</v>
      </c>
      <c r="G186" s="72">
        <v>0</v>
      </c>
      <c r="H186" s="73">
        <f t="shared" si="12"/>
        <v>59300</v>
      </c>
    </row>
    <row r="187" spans="1:8" ht="13.5" customHeight="1">
      <c r="A187" s="39" t="s">
        <v>59</v>
      </c>
      <c r="B187" s="2" t="s">
        <v>113</v>
      </c>
      <c r="C187" s="2" t="s">
        <v>400</v>
      </c>
      <c r="D187" s="2" t="s">
        <v>102</v>
      </c>
      <c r="E187" s="2" t="s">
        <v>257</v>
      </c>
      <c r="F187" s="128">
        <v>310000</v>
      </c>
      <c r="G187" s="72">
        <v>94792.55</v>
      </c>
      <c r="H187" s="73">
        <f t="shared" si="12"/>
        <v>215207.45</v>
      </c>
    </row>
    <row r="188" spans="1:8" ht="13.5" customHeight="1">
      <c r="A188" s="39" t="s">
        <v>60</v>
      </c>
      <c r="B188" s="2" t="s">
        <v>113</v>
      </c>
      <c r="C188" s="2" t="s">
        <v>401</v>
      </c>
      <c r="D188" s="2" t="s">
        <v>102</v>
      </c>
      <c r="E188" s="2" t="s">
        <v>257</v>
      </c>
      <c r="F188" s="128">
        <v>66000</v>
      </c>
      <c r="G188" s="72">
        <v>8155</v>
      </c>
      <c r="H188" s="73">
        <f t="shared" si="12"/>
        <v>57845</v>
      </c>
    </row>
    <row r="189" spans="1:8" ht="15" customHeight="1">
      <c r="A189" s="81" t="s">
        <v>64</v>
      </c>
      <c r="B189" s="2" t="s">
        <v>113</v>
      </c>
      <c r="C189" s="2" t="s">
        <v>403</v>
      </c>
      <c r="D189" s="2" t="s">
        <v>102</v>
      </c>
      <c r="E189" s="2" t="s">
        <v>257</v>
      </c>
      <c r="F189" s="128">
        <v>182400</v>
      </c>
      <c r="G189" s="72">
        <v>26437.6</v>
      </c>
      <c r="H189" s="73">
        <f t="shared" si="12"/>
        <v>155962.4</v>
      </c>
    </row>
    <row r="190" spans="1:8" ht="23.25" customHeight="1">
      <c r="A190" s="78" t="s">
        <v>179</v>
      </c>
      <c r="B190" s="2"/>
      <c r="C190" s="101"/>
      <c r="D190" s="2"/>
      <c r="E190" s="2"/>
      <c r="F190" s="107">
        <f>F191+F192</f>
        <v>1312000</v>
      </c>
      <c r="G190" s="107">
        <f>G191+G192</f>
        <v>0</v>
      </c>
      <c r="H190" s="80">
        <f t="shared" si="12"/>
        <v>1312000</v>
      </c>
    </row>
    <row r="191" spans="1:8" ht="14.25" customHeight="1">
      <c r="A191" s="39" t="s">
        <v>53</v>
      </c>
      <c r="B191" s="2" t="s">
        <v>113</v>
      </c>
      <c r="C191" s="2" t="s">
        <v>395</v>
      </c>
      <c r="D191" s="2" t="s">
        <v>94</v>
      </c>
      <c r="E191" s="2" t="s">
        <v>257</v>
      </c>
      <c r="F191" s="128">
        <v>1000000</v>
      </c>
      <c r="G191" s="72">
        <v>0</v>
      </c>
      <c r="H191" s="73">
        <f>F191-G191</f>
        <v>1000000</v>
      </c>
    </row>
    <row r="192" spans="1:8" ht="15" customHeight="1">
      <c r="A192" s="39" t="s">
        <v>54</v>
      </c>
      <c r="B192" s="2" t="s">
        <v>113</v>
      </c>
      <c r="C192" s="2" t="s">
        <v>396</v>
      </c>
      <c r="D192" s="2" t="s">
        <v>94</v>
      </c>
      <c r="E192" s="2" t="s">
        <v>257</v>
      </c>
      <c r="F192" s="128">
        <v>312000</v>
      </c>
      <c r="G192" s="72">
        <v>0</v>
      </c>
      <c r="H192" s="73">
        <f>F192-G192</f>
        <v>312000</v>
      </c>
    </row>
    <row r="193" spans="1:8" ht="21" customHeight="1">
      <c r="A193" s="78" t="s">
        <v>179</v>
      </c>
      <c r="B193" s="2"/>
      <c r="C193" s="101"/>
      <c r="D193" s="2"/>
      <c r="E193" s="2"/>
      <c r="F193" s="130">
        <f>F194+F195</f>
        <v>460000</v>
      </c>
      <c r="G193" s="79">
        <f>G194+G195</f>
        <v>0</v>
      </c>
      <c r="H193" s="80">
        <f>F193-G193</f>
        <v>460000</v>
      </c>
    </row>
    <row r="194" spans="1:8" ht="15" customHeight="1">
      <c r="A194" s="39" t="s">
        <v>53</v>
      </c>
      <c r="B194" s="2" t="s">
        <v>113</v>
      </c>
      <c r="C194" s="2" t="s">
        <v>397</v>
      </c>
      <c r="D194" s="2" t="s">
        <v>109</v>
      </c>
      <c r="E194" s="2" t="s">
        <v>257</v>
      </c>
      <c r="F194" s="128">
        <v>350000</v>
      </c>
      <c r="G194" s="71">
        <v>0</v>
      </c>
      <c r="H194" s="73">
        <f>F194-G194</f>
        <v>350000</v>
      </c>
    </row>
    <row r="195" spans="1:8" ht="15" customHeight="1">
      <c r="A195" s="39" t="s">
        <v>54</v>
      </c>
      <c r="B195" s="2" t="s">
        <v>113</v>
      </c>
      <c r="C195" s="2" t="s">
        <v>398</v>
      </c>
      <c r="D195" s="2" t="s">
        <v>109</v>
      </c>
      <c r="E195" s="2" t="s">
        <v>257</v>
      </c>
      <c r="F195" s="128">
        <v>110000</v>
      </c>
      <c r="G195" s="71">
        <v>0</v>
      </c>
      <c r="H195" s="73">
        <f>F195-G195</f>
        <v>110000</v>
      </c>
    </row>
    <row r="196" spans="1:8" ht="20.25" customHeight="1">
      <c r="A196" s="78" t="s">
        <v>171</v>
      </c>
      <c r="B196" s="2"/>
      <c r="C196" s="2"/>
      <c r="D196" s="2"/>
      <c r="E196" s="2"/>
      <c r="F196" s="130">
        <f>SUM(F197+F201+F207)</f>
        <v>340000</v>
      </c>
      <c r="G196" s="79">
        <f>SUM(G197+G201+G207)</f>
        <v>17672.3</v>
      </c>
      <c r="H196" s="80">
        <f aca="true" t="shared" si="13" ref="H196:H209">F196-G196</f>
        <v>322327.7</v>
      </c>
    </row>
    <row r="197" spans="1:8" ht="13.5" customHeight="1">
      <c r="A197" s="104" t="s">
        <v>282</v>
      </c>
      <c r="B197" s="2"/>
      <c r="C197" s="2"/>
      <c r="D197" s="2"/>
      <c r="E197" s="2"/>
      <c r="F197" s="130">
        <f>SUM(F198:F200)</f>
        <v>170000</v>
      </c>
      <c r="G197" s="79">
        <f>SUM(G198:G200)</f>
        <v>13469.3</v>
      </c>
      <c r="H197" s="80">
        <f t="shared" si="13"/>
        <v>156530.7</v>
      </c>
    </row>
    <row r="198" spans="1:8" ht="13.5" customHeight="1">
      <c r="A198" s="39" t="s">
        <v>145</v>
      </c>
      <c r="B198" s="2" t="s">
        <v>113</v>
      </c>
      <c r="C198" s="2" t="s">
        <v>363</v>
      </c>
      <c r="D198" s="2" t="s">
        <v>94</v>
      </c>
      <c r="E198" s="2" t="s">
        <v>257</v>
      </c>
      <c r="F198" s="128">
        <v>0</v>
      </c>
      <c r="G198" s="108">
        <v>0</v>
      </c>
      <c r="H198" s="73">
        <f>F198-G198</f>
        <v>0</v>
      </c>
    </row>
    <row r="199" spans="1:8" ht="13.5" customHeight="1">
      <c r="A199" s="39" t="s">
        <v>59</v>
      </c>
      <c r="B199" s="2" t="s">
        <v>113</v>
      </c>
      <c r="C199" s="2" t="s">
        <v>365</v>
      </c>
      <c r="D199" s="2" t="s">
        <v>94</v>
      </c>
      <c r="E199" s="2" t="s">
        <v>257</v>
      </c>
      <c r="F199" s="128">
        <v>150000</v>
      </c>
      <c r="G199" s="72">
        <v>9697.3</v>
      </c>
      <c r="H199" s="73">
        <f>F199-G199</f>
        <v>140302.7</v>
      </c>
    </row>
    <row r="200" spans="1:8" ht="13.5" customHeight="1">
      <c r="A200" s="81" t="s">
        <v>64</v>
      </c>
      <c r="B200" s="2" t="s">
        <v>113</v>
      </c>
      <c r="C200" s="2" t="s">
        <v>367</v>
      </c>
      <c r="D200" s="2" t="s">
        <v>94</v>
      </c>
      <c r="E200" s="2" t="s">
        <v>257</v>
      </c>
      <c r="F200" s="128">
        <v>20000</v>
      </c>
      <c r="G200" s="72">
        <v>3772</v>
      </c>
      <c r="H200" s="73">
        <f t="shared" si="13"/>
        <v>16228</v>
      </c>
    </row>
    <row r="201" spans="1:8" ht="13.5" customHeight="1">
      <c r="A201" s="103" t="s">
        <v>283</v>
      </c>
      <c r="B201" s="2"/>
      <c r="C201" s="2"/>
      <c r="D201" s="2"/>
      <c r="E201" s="2"/>
      <c r="F201" s="130">
        <f>SUM(F202:F206)</f>
        <v>70000</v>
      </c>
      <c r="G201" s="79">
        <f>SUM(G202:G206)</f>
        <v>0</v>
      </c>
      <c r="H201" s="80">
        <f t="shared" si="13"/>
        <v>70000</v>
      </c>
    </row>
    <row r="202" spans="1:8" ht="13.5" customHeight="1">
      <c r="A202" s="39" t="s">
        <v>57</v>
      </c>
      <c r="B202" s="2" t="s">
        <v>113</v>
      </c>
      <c r="C202" s="2" t="s">
        <v>368</v>
      </c>
      <c r="D202" s="2" t="s">
        <v>94</v>
      </c>
      <c r="E202" s="2" t="s">
        <v>257</v>
      </c>
      <c r="F202" s="128">
        <v>30000</v>
      </c>
      <c r="G202" s="71">
        <v>0</v>
      </c>
      <c r="H202" s="73">
        <f t="shared" si="13"/>
        <v>30000</v>
      </c>
    </row>
    <row r="203" spans="1:8" ht="13.5" customHeight="1">
      <c r="A203" s="39" t="s">
        <v>59</v>
      </c>
      <c r="B203" s="2" t="s">
        <v>113</v>
      </c>
      <c r="C203" s="2" t="s">
        <v>404</v>
      </c>
      <c r="D203" s="2" t="s">
        <v>94</v>
      </c>
      <c r="E203" s="2" t="s">
        <v>257</v>
      </c>
      <c r="F203" s="128">
        <v>0</v>
      </c>
      <c r="G203" s="71">
        <v>0</v>
      </c>
      <c r="H203" s="73">
        <f t="shared" si="13"/>
        <v>0</v>
      </c>
    </row>
    <row r="204" spans="1:8" ht="13.5" customHeight="1">
      <c r="A204" s="39" t="s">
        <v>59</v>
      </c>
      <c r="B204" s="2" t="s">
        <v>113</v>
      </c>
      <c r="C204" s="2" t="s">
        <v>369</v>
      </c>
      <c r="D204" s="2" t="s">
        <v>94</v>
      </c>
      <c r="E204" s="2" t="s">
        <v>257</v>
      </c>
      <c r="F204" s="128">
        <v>10000</v>
      </c>
      <c r="G204" s="72">
        <v>0</v>
      </c>
      <c r="H204" s="73">
        <f t="shared" si="13"/>
        <v>10000</v>
      </c>
    </row>
    <row r="205" spans="1:8" ht="13.5" customHeight="1">
      <c r="A205" s="39" t="s">
        <v>60</v>
      </c>
      <c r="B205" s="2" t="s">
        <v>113</v>
      </c>
      <c r="C205" s="2" t="s">
        <v>370</v>
      </c>
      <c r="D205" s="2" t="s">
        <v>94</v>
      </c>
      <c r="E205" s="2" t="s">
        <v>257</v>
      </c>
      <c r="F205" s="128">
        <v>20000</v>
      </c>
      <c r="G205" s="71">
        <v>0</v>
      </c>
      <c r="H205" s="73">
        <f t="shared" si="13"/>
        <v>20000</v>
      </c>
    </row>
    <row r="206" spans="1:8" ht="15.75" customHeight="1">
      <c r="A206" s="81" t="s">
        <v>64</v>
      </c>
      <c r="B206" s="2" t="s">
        <v>113</v>
      </c>
      <c r="C206" s="2" t="s">
        <v>371</v>
      </c>
      <c r="D206" s="2" t="s">
        <v>94</v>
      </c>
      <c r="E206" s="2" t="s">
        <v>257</v>
      </c>
      <c r="F206" s="128">
        <v>10000</v>
      </c>
      <c r="G206" s="72">
        <v>0</v>
      </c>
      <c r="H206" s="73">
        <f t="shared" si="13"/>
        <v>10000</v>
      </c>
    </row>
    <row r="207" spans="1:8" ht="15.75" customHeight="1">
      <c r="A207" s="103" t="s">
        <v>284</v>
      </c>
      <c r="B207" s="2"/>
      <c r="C207" s="101"/>
      <c r="D207" s="2"/>
      <c r="E207" s="2"/>
      <c r="F207" s="130">
        <f>SUM(F208:F209)</f>
        <v>100000</v>
      </c>
      <c r="G207" s="114">
        <f>SUM(G208:G209)</f>
        <v>4203</v>
      </c>
      <c r="H207" s="73"/>
    </row>
    <row r="208" spans="1:8" ht="15.75" customHeight="1">
      <c r="A208" s="39" t="s">
        <v>61</v>
      </c>
      <c r="B208" s="2" t="s">
        <v>113</v>
      </c>
      <c r="C208" s="100" t="s">
        <v>372</v>
      </c>
      <c r="D208" s="2" t="s">
        <v>94</v>
      </c>
      <c r="E208" s="2" t="s">
        <v>257</v>
      </c>
      <c r="F208" s="128">
        <v>50000</v>
      </c>
      <c r="G208" s="72">
        <v>0</v>
      </c>
      <c r="H208" s="73">
        <f t="shared" si="13"/>
        <v>50000</v>
      </c>
    </row>
    <row r="209" spans="1:8" ht="15.75" customHeight="1" thickBot="1">
      <c r="A209" s="81" t="s">
        <v>64</v>
      </c>
      <c r="B209" s="2" t="s">
        <v>113</v>
      </c>
      <c r="C209" s="100" t="s">
        <v>373</v>
      </c>
      <c r="D209" s="2" t="s">
        <v>94</v>
      </c>
      <c r="E209" s="2" t="s">
        <v>257</v>
      </c>
      <c r="F209" s="128">
        <v>50000</v>
      </c>
      <c r="G209" s="72">
        <v>4203</v>
      </c>
      <c r="H209" s="73">
        <f t="shared" si="13"/>
        <v>45797</v>
      </c>
    </row>
    <row r="210" spans="1:8" ht="13.5" customHeight="1" thickBot="1">
      <c r="A210" s="90" t="s">
        <v>103</v>
      </c>
      <c r="B210" s="91"/>
      <c r="C210" s="69"/>
      <c r="D210" s="69"/>
      <c r="E210" s="69"/>
      <c r="F210" s="131">
        <f>F211+F229+F232</f>
        <v>651920</v>
      </c>
      <c r="G210" s="136">
        <f>G211+G229+G232</f>
        <v>47979.5</v>
      </c>
      <c r="H210" s="93">
        <f aca="true" t="shared" si="14" ref="H210:H220">F210-G210</f>
        <v>603940.5</v>
      </c>
    </row>
    <row r="211" spans="1:8" ht="13.5" customHeight="1">
      <c r="A211" s="121"/>
      <c r="B211" s="122"/>
      <c r="C211" s="52"/>
      <c r="D211" s="52"/>
      <c r="E211" s="52"/>
      <c r="F211" s="132">
        <f>SUM(F212+F223)</f>
        <v>542300</v>
      </c>
      <c r="G211" s="132">
        <f>SUM(G212+G223)</f>
        <v>47979.5</v>
      </c>
      <c r="H211" s="123">
        <f t="shared" si="14"/>
        <v>494320.5</v>
      </c>
    </row>
    <row r="212" spans="1:8" ht="13.5" customHeight="1">
      <c r="A212" s="78" t="s">
        <v>70</v>
      </c>
      <c r="B212" s="89"/>
      <c r="C212" s="2"/>
      <c r="D212" s="2"/>
      <c r="E212" s="2"/>
      <c r="F212" s="79">
        <f>SUM(F213:F222)</f>
        <v>512300</v>
      </c>
      <c r="G212" s="79">
        <f>SUM(G213:G222)</f>
        <v>47979.5</v>
      </c>
      <c r="H212" s="80">
        <f t="shared" si="14"/>
        <v>464320.5</v>
      </c>
    </row>
    <row r="213" spans="1:8" ht="13.5" customHeight="1">
      <c r="A213" s="39" t="s">
        <v>53</v>
      </c>
      <c r="B213" s="2" t="s">
        <v>114</v>
      </c>
      <c r="C213" s="2" t="s">
        <v>405</v>
      </c>
      <c r="D213" s="2" t="s">
        <v>94</v>
      </c>
      <c r="E213" s="2" t="s">
        <v>257</v>
      </c>
      <c r="F213" s="128">
        <v>290000</v>
      </c>
      <c r="G213" s="72">
        <v>24945.62</v>
      </c>
      <c r="H213" s="73">
        <f t="shared" si="14"/>
        <v>265054.38</v>
      </c>
    </row>
    <row r="214" spans="1:8" ht="13.5" customHeight="1">
      <c r="A214" s="39" t="s">
        <v>54</v>
      </c>
      <c r="B214" s="2" t="s">
        <v>114</v>
      </c>
      <c r="C214" s="2" t="s">
        <v>406</v>
      </c>
      <c r="D214" s="2" t="s">
        <v>94</v>
      </c>
      <c r="E214" s="2" t="s">
        <v>257</v>
      </c>
      <c r="F214" s="128">
        <v>90000</v>
      </c>
      <c r="G214" s="72">
        <v>7533.88</v>
      </c>
      <c r="H214" s="73">
        <f t="shared" si="14"/>
        <v>82466.12</v>
      </c>
    </row>
    <row r="215" spans="1:8" ht="13.5" customHeight="1">
      <c r="A215" s="39" t="s">
        <v>145</v>
      </c>
      <c r="B215" s="2" t="s">
        <v>114</v>
      </c>
      <c r="C215" s="2" t="s">
        <v>407</v>
      </c>
      <c r="D215" s="2" t="s">
        <v>94</v>
      </c>
      <c r="E215" s="2" t="s">
        <v>257</v>
      </c>
      <c r="F215" s="128">
        <v>1300</v>
      </c>
      <c r="G215" s="72">
        <v>0</v>
      </c>
      <c r="H215" s="73">
        <f>F215-G215</f>
        <v>1300</v>
      </c>
    </row>
    <row r="216" spans="1:8" ht="13.5" customHeight="1">
      <c r="A216" s="39" t="s">
        <v>56</v>
      </c>
      <c r="B216" s="2" t="s">
        <v>114</v>
      </c>
      <c r="C216" s="2" t="s">
        <v>408</v>
      </c>
      <c r="D216" s="2" t="s">
        <v>94</v>
      </c>
      <c r="E216" s="2" t="s">
        <v>257</v>
      </c>
      <c r="F216" s="128">
        <v>5000</v>
      </c>
      <c r="G216" s="72">
        <v>0</v>
      </c>
      <c r="H216" s="73">
        <f t="shared" si="14"/>
        <v>5000</v>
      </c>
    </row>
    <row r="217" spans="1:8" ht="13.5" customHeight="1">
      <c r="A217" s="39" t="s">
        <v>68</v>
      </c>
      <c r="B217" s="2" t="s">
        <v>114</v>
      </c>
      <c r="C217" s="101" t="s">
        <v>409</v>
      </c>
      <c r="D217" s="2" t="s">
        <v>94</v>
      </c>
      <c r="E217" s="2" t="s">
        <v>257</v>
      </c>
      <c r="F217" s="128">
        <v>40000</v>
      </c>
      <c r="G217" s="72">
        <v>12000</v>
      </c>
      <c r="H217" s="73">
        <f t="shared" si="14"/>
        <v>28000</v>
      </c>
    </row>
    <row r="218" spans="1:8" ht="13.5" customHeight="1">
      <c r="A218" s="39" t="s">
        <v>58</v>
      </c>
      <c r="B218" s="2" t="s">
        <v>114</v>
      </c>
      <c r="C218" s="2" t="s">
        <v>410</v>
      </c>
      <c r="D218" s="2" t="s">
        <v>94</v>
      </c>
      <c r="E218" s="2" t="s">
        <v>257</v>
      </c>
      <c r="F218" s="128">
        <v>30000</v>
      </c>
      <c r="G218" s="72">
        <v>1000</v>
      </c>
      <c r="H218" s="73">
        <f t="shared" si="14"/>
        <v>29000</v>
      </c>
    </row>
    <row r="219" spans="1:8" ht="13.5" customHeight="1">
      <c r="A219" s="39" t="s">
        <v>59</v>
      </c>
      <c r="B219" s="2" t="s">
        <v>114</v>
      </c>
      <c r="C219" s="2" t="s">
        <v>411</v>
      </c>
      <c r="D219" s="2" t="s">
        <v>94</v>
      </c>
      <c r="E219" s="2" t="s">
        <v>257</v>
      </c>
      <c r="F219" s="128">
        <v>32000</v>
      </c>
      <c r="G219" s="72">
        <v>2500</v>
      </c>
      <c r="H219" s="73">
        <f t="shared" si="14"/>
        <v>29500</v>
      </c>
    </row>
    <row r="220" spans="1:8" ht="13.5" customHeight="1">
      <c r="A220" s="39" t="s">
        <v>60</v>
      </c>
      <c r="B220" s="2" t="s">
        <v>114</v>
      </c>
      <c r="C220" s="2" t="s">
        <v>412</v>
      </c>
      <c r="D220" s="2" t="s">
        <v>94</v>
      </c>
      <c r="E220" s="2" t="s">
        <v>257</v>
      </c>
      <c r="F220" s="128">
        <v>2000</v>
      </c>
      <c r="G220" s="72">
        <v>0</v>
      </c>
      <c r="H220" s="73">
        <f t="shared" si="14"/>
        <v>2000</v>
      </c>
    </row>
    <row r="221" spans="1:8" ht="13.5" customHeight="1">
      <c r="A221" s="39" t="s">
        <v>61</v>
      </c>
      <c r="B221" s="2" t="s">
        <v>114</v>
      </c>
      <c r="C221" s="2" t="s">
        <v>413</v>
      </c>
      <c r="D221" s="2" t="s">
        <v>94</v>
      </c>
      <c r="E221" s="2" t="s">
        <v>257</v>
      </c>
      <c r="F221" s="128">
        <v>12000</v>
      </c>
      <c r="G221" s="72">
        <v>0</v>
      </c>
      <c r="H221" s="73">
        <f aca="true" t="shared" si="15" ref="H221:H228">F221-G221</f>
        <v>12000</v>
      </c>
    </row>
    <row r="222" spans="1:8" ht="15.75" customHeight="1">
      <c r="A222" s="81" t="s">
        <v>64</v>
      </c>
      <c r="B222" s="2" t="s">
        <v>114</v>
      </c>
      <c r="C222" s="2" t="s">
        <v>414</v>
      </c>
      <c r="D222" s="2" t="s">
        <v>94</v>
      </c>
      <c r="E222" s="2" t="s">
        <v>257</v>
      </c>
      <c r="F222" s="128">
        <v>10000</v>
      </c>
      <c r="G222" s="72">
        <v>0</v>
      </c>
      <c r="H222" s="73">
        <f t="shared" si="15"/>
        <v>10000</v>
      </c>
    </row>
    <row r="223" spans="1:8" ht="13.5" customHeight="1">
      <c r="A223" s="78" t="s">
        <v>71</v>
      </c>
      <c r="B223" s="2"/>
      <c r="C223" s="2"/>
      <c r="D223" s="2"/>
      <c r="E223" s="2"/>
      <c r="F223" s="79">
        <f>SUM(F224:F228)</f>
        <v>30000</v>
      </c>
      <c r="G223" s="79">
        <f>SUM(G224:G228)</f>
        <v>0</v>
      </c>
      <c r="H223" s="80">
        <f t="shared" si="15"/>
        <v>30000</v>
      </c>
    </row>
    <row r="224" spans="1:8" ht="13.5" customHeight="1">
      <c r="A224" s="39" t="s">
        <v>145</v>
      </c>
      <c r="B224" s="2" t="s">
        <v>114</v>
      </c>
      <c r="C224" s="2" t="s">
        <v>415</v>
      </c>
      <c r="D224" s="2" t="s">
        <v>102</v>
      </c>
      <c r="E224" s="2" t="s">
        <v>257</v>
      </c>
      <c r="F224" s="128">
        <v>1000</v>
      </c>
      <c r="G224" s="106">
        <v>0</v>
      </c>
      <c r="H224" s="73">
        <f t="shared" si="15"/>
        <v>1000</v>
      </c>
    </row>
    <row r="225" spans="1:8" ht="13.5" customHeight="1">
      <c r="A225" s="39" t="s">
        <v>58</v>
      </c>
      <c r="B225" s="2" t="s">
        <v>114</v>
      </c>
      <c r="C225" s="2" t="s">
        <v>410</v>
      </c>
      <c r="D225" s="2" t="s">
        <v>102</v>
      </c>
      <c r="E225" s="2" t="s">
        <v>257</v>
      </c>
      <c r="F225" s="129">
        <v>12000</v>
      </c>
      <c r="G225" s="83">
        <v>0</v>
      </c>
      <c r="H225" s="73">
        <f>F225-G225</f>
        <v>12000</v>
      </c>
    </row>
    <row r="226" spans="1:8" ht="13.5" customHeight="1">
      <c r="A226" s="39" t="s">
        <v>59</v>
      </c>
      <c r="B226" s="2" t="s">
        <v>114</v>
      </c>
      <c r="C226" s="2" t="s">
        <v>411</v>
      </c>
      <c r="D226" s="2" t="s">
        <v>102</v>
      </c>
      <c r="E226" s="2" t="s">
        <v>257</v>
      </c>
      <c r="F226" s="129">
        <v>5000</v>
      </c>
      <c r="G226" s="83">
        <v>0</v>
      </c>
      <c r="H226" s="73">
        <f>F226-G226</f>
        <v>5000</v>
      </c>
    </row>
    <row r="227" spans="1:8" ht="13.5" customHeight="1">
      <c r="A227" s="39" t="s">
        <v>61</v>
      </c>
      <c r="B227" s="2" t="s">
        <v>114</v>
      </c>
      <c r="C227" s="2" t="s">
        <v>413</v>
      </c>
      <c r="D227" s="2" t="s">
        <v>102</v>
      </c>
      <c r="E227" s="2" t="s">
        <v>257</v>
      </c>
      <c r="F227" s="129">
        <v>3000</v>
      </c>
      <c r="G227" s="83">
        <v>0</v>
      </c>
      <c r="H227" s="73">
        <f t="shared" si="15"/>
        <v>3000</v>
      </c>
    </row>
    <row r="228" spans="1:8" ht="16.5" customHeight="1">
      <c r="A228" s="98" t="s">
        <v>63</v>
      </c>
      <c r="B228" s="2" t="s">
        <v>114</v>
      </c>
      <c r="C228" s="2" t="s">
        <v>414</v>
      </c>
      <c r="D228" s="2" t="s">
        <v>102</v>
      </c>
      <c r="E228" s="2" t="s">
        <v>257</v>
      </c>
      <c r="F228" s="129">
        <v>9000</v>
      </c>
      <c r="G228" s="83">
        <v>0</v>
      </c>
      <c r="H228" s="73">
        <f t="shared" si="15"/>
        <v>9000</v>
      </c>
    </row>
    <row r="229" spans="1:8" ht="23.25" customHeight="1">
      <c r="A229" s="78" t="s">
        <v>180</v>
      </c>
      <c r="B229" s="2"/>
      <c r="C229" s="101"/>
      <c r="D229" s="2"/>
      <c r="E229" s="2"/>
      <c r="F229" s="79">
        <f>SUM(F230:F231)</f>
        <v>86000</v>
      </c>
      <c r="G229" s="79">
        <f>SUM(G230:G231)</f>
        <v>0</v>
      </c>
      <c r="H229" s="80">
        <f aca="true" t="shared" si="16" ref="H229:H266">F229-G229</f>
        <v>86000</v>
      </c>
    </row>
    <row r="230" spans="1:8" ht="16.5" customHeight="1">
      <c r="A230" s="39" t="s">
        <v>53</v>
      </c>
      <c r="B230" s="2" t="s">
        <v>114</v>
      </c>
      <c r="C230" s="2" t="s">
        <v>395</v>
      </c>
      <c r="D230" s="2" t="s">
        <v>94</v>
      </c>
      <c r="E230" s="2" t="s">
        <v>257</v>
      </c>
      <c r="F230" s="128">
        <v>66000</v>
      </c>
      <c r="G230" s="72">
        <v>0</v>
      </c>
      <c r="H230" s="73">
        <f t="shared" si="16"/>
        <v>66000</v>
      </c>
    </row>
    <row r="231" spans="1:8" ht="16.5" customHeight="1">
      <c r="A231" s="39" t="s">
        <v>54</v>
      </c>
      <c r="B231" s="2" t="s">
        <v>114</v>
      </c>
      <c r="C231" s="2" t="s">
        <v>396</v>
      </c>
      <c r="D231" s="2" t="s">
        <v>94</v>
      </c>
      <c r="E231" s="2" t="s">
        <v>257</v>
      </c>
      <c r="F231" s="128">
        <v>20000</v>
      </c>
      <c r="G231" s="72">
        <v>0</v>
      </c>
      <c r="H231" s="73">
        <f t="shared" si="16"/>
        <v>20000</v>
      </c>
    </row>
    <row r="232" spans="1:8" ht="21.75" customHeight="1">
      <c r="A232" s="78" t="s">
        <v>180</v>
      </c>
      <c r="B232" s="2"/>
      <c r="C232" s="101"/>
      <c r="D232" s="2"/>
      <c r="E232" s="2"/>
      <c r="F232" s="130">
        <f>SUM(F233:F234)</f>
        <v>23620</v>
      </c>
      <c r="G232" s="79">
        <f>SUM(G233:G234)</f>
        <v>0</v>
      </c>
      <c r="H232" s="80">
        <f>F232-G232</f>
        <v>23620</v>
      </c>
    </row>
    <row r="233" spans="1:8" ht="13.5" customHeight="1">
      <c r="A233" s="39" t="s">
        <v>53</v>
      </c>
      <c r="B233" s="2" t="s">
        <v>114</v>
      </c>
      <c r="C233" s="2" t="s">
        <v>397</v>
      </c>
      <c r="D233" s="2" t="s">
        <v>109</v>
      </c>
      <c r="E233" s="2" t="s">
        <v>257</v>
      </c>
      <c r="F233" s="128">
        <v>20000</v>
      </c>
      <c r="G233" s="71">
        <v>0</v>
      </c>
      <c r="H233" s="73">
        <f>F233-G233</f>
        <v>20000</v>
      </c>
    </row>
    <row r="234" spans="1:8" ht="13.5" customHeight="1" thickBot="1">
      <c r="A234" s="39" t="s">
        <v>54</v>
      </c>
      <c r="B234" s="2" t="s">
        <v>114</v>
      </c>
      <c r="C234" s="2" t="s">
        <v>416</v>
      </c>
      <c r="D234" s="2" t="s">
        <v>109</v>
      </c>
      <c r="E234" s="2" t="s">
        <v>257</v>
      </c>
      <c r="F234" s="128">
        <v>3620</v>
      </c>
      <c r="G234" s="71">
        <v>0</v>
      </c>
      <c r="H234" s="73">
        <f>F234-G234</f>
        <v>3620</v>
      </c>
    </row>
    <row r="235" spans="1:8" ht="13.5" customHeight="1" thickBot="1">
      <c r="A235" s="90" t="s">
        <v>177</v>
      </c>
      <c r="B235" s="69"/>
      <c r="C235" s="69"/>
      <c r="D235" s="69"/>
      <c r="E235" s="69"/>
      <c r="F235" s="131">
        <f>F236+F244+F267+F276+F279+F282+F288</f>
        <v>4464100</v>
      </c>
      <c r="G235" s="131">
        <f>G236+G244+G267+G276+G279+G282+G288</f>
        <v>362874.85</v>
      </c>
      <c r="H235" s="93">
        <f t="shared" si="16"/>
        <v>4101225.15</v>
      </c>
    </row>
    <row r="236" spans="1:8" ht="21.75" customHeight="1">
      <c r="A236" s="78" t="s">
        <v>176</v>
      </c>
      <c r="B236" s="2"/>
      <c r="C236" s="2"/>
      <c r="D236" s="2"/>
      <c r="E236" s="2"/>
      <c r="F236" s="107">
        <f>F237+F241</f>
        <v>21100</v>
      </c>
      <c r="G236" s="107">
        <f>G237+G241</f>
        <v>0</v>
      </c>
      <c r="H236" s="80">
        <f t="shared" si="16"/>
        <v>21100</v>
      </c>
    </row>
    <row r="237" spans="1:8" ht="13.5" customHeight="1">
      <c r="A237" s="126" t="s">
        <v>281</v>
      </c>
      <c r="B237" s="125"/>
      <c r="C237" s="113"/>
      <c r="D237" s="2"/>
      <c r="E237" s="2"/>
      <c r="F237" s="107">
        <f>SUM(F238:F240)</f>
        <v>11100</v>
      </c>
      <c r="G237" s="107">
        <f>SUM(G238:G240)</f>
        <v>0</v>
      </c>
      <c r="H237" s="80">
        <f t="shared" si="16"/>
        <v>11100</v>
      </c>
    </row>
    <row r="238" spans="1:8" ht="13.5" customHeight="1">
      <c r="A238" s="39" t="s">
        <v>59</v>
      </c>
      <c r="B238" s="2" t="s">
        <v>115</v>
      </c>
      <c r="C238" s="2" t="s">
        <v>375</v>
      </c>
      <c r="D238" s="2" t="s">
        <v>94</v>
      </c>
      <c r="E238" s="2" t="s">
        <v>257</v>
      </c>
      <c r="F238" s="109">
        <v>5000</v>
      </c>
      <c r="G238" s="106">
        <v>0</v>
      </c>
      <c r="H238" s="73">
        <f t="shared" si="16"/>
        <v>5000</v>
      </c>
    </row>
    <row r="239" spans="1:8" ht="13.5" customHeight="1">
      <c r="A239" s="39" t="s">
        <v>60</v>
      </c>
      <c r="B239" s="2" t="s">
        <v>115</v>
      </c>
      <c r="C239" s="2" t="s">
        <v>376</v>
      </c>
      <c r="D239" s="2" t="s">
        <v>94</v>
      </c>
      <c r="E239" s="2" t="s">
        <v>257</v>
      </c>
      <c r="F239" s="109">
        <v>5000</v>
      </c>
      <c r="G239" s="106">
        <v>0</v>
      </c>
      <c r="H239" s="73">
        <f t="shared" si="16"/>
        <v>5000</v>
      </c>
    </row>
    <row r="240" spans="1:8" ht="13.5" customHeight="1">
      <c r="A240" s="81" t="s">
        <v>64</v>
      </c>
      <c r="B240" s="2" t="s">
        <v>115</v>
      </c>
      <c r="C240" s="2" t="s">
        <v>417</v>
      </c>
      <c r="D240" s="2" t="s">
        <v>94</v>
      </c>
      <c r="E240" s="2" t="s">
        <v>257</v>
      </c>
      <c r="F240" s="109">
        <v>1100</v>
      </c>
      <c r="G240" s="106">
        <v>0</v>
      </c>
      <c r="H240" s="73">
        <f t="shared" si="16"/>
        <v>1100</v>
      </c>
    </row>
    <row r="241" spans="1:8" ht="13.5" customHeight="1">
      <c r="A241" s="127" t="s">
        <v>280</v>
      </c>
      <c r="B241" s="2"/>
      <c r="C241" s="124" t="s">
        <v>144</v>
      </c>
      <c r="D241" s="2"/>
      <c r="E241" s="2"/>
      <c r="F241" s="107">
        <f>SUM(F242:F243)</f>
        <v>10000</v>
      </c>
      <c r="G241" s="107">
        <f>SUM(G242:G243)</f>
        <v>0</v>
      </c>
      <c r="H241" s="80">
        <f t="shared" si="16"/>
        <v>10000</v>
      </c>
    </row>
    <row r="242" spans="1:8" ht="13.5" customHeight="1">
      <c r="A242" s="39" t="s">
        <v>60</v>
      </c>
      <c r="B242" s="2" t="s">
        <v>115</v>
      </c>
      <c r="C242" s="2" t="s">
        <v>354</v>
      </c>
      <c r="D242" s="2" t="s">
        <v>94</v>
      </c>
      <c r="E242" s="2" t="s">
        <v>257</v>
      </c>
      <c r="F242" s="109">
        <v>5000</v>
      </c>
      <c r="G242" s="109">
        <v>0</v>
      </c>
      <c r="H242" s="73">
        <f>F242-G242</f>
        <v>5000</v>
      </c>
    </row>
    <row r="243" spans="1:8" ht="13.5" customHeight="1">
      <c r="A243" s="81" t="s">
        <v>64</v>
      </c>
      <c r="B243" s="2" t="s">
        <v>115</v>
      </c>
      <c r="C243" s="2" t="s">
        <v>355</v>
      </c>
      <c r="D243" s="2" t="s">
        <v>94</v>
      </c>
      <c r="E243" s="2" t="s">
        <v>257</v>
      </c>
      <c r="F243" s="109">
        <v>5000</v>
      </c>
      <c r="G243" s="106">
        <v>0</v>
      </c>
      <c r="H243" s="73">
        <f>F243-G243</f>
        <v>5000</v>
      </c>
    </row>
    <row r="244" spans="1:8" ht="13.5" customHeight="1">
      <c r="A244" s="120"/>
      <c r="B244" s="2"/>
      <c r="C244" s="2"/>
      <c r="D244" s="2"/>
      <c r="E244" s="2"/>
      <c r="F244" s="107">
        <f>F245+F256</f>
        <v>2930000</v>
      </c>
      <c r="G244" s="107">
        <f>G245+G256</f>
        <v>335365.38999999996</v>
      </c>
      <c r="H244" s="73"/>
    </row>
    <row r="245" spans="1:8" ht="13.5" customHeight="1">
      <c r="A245" s="78" t="s">
        <v>175</v>
      </c>
      <c r="B245" s="2"/>
      <c r="C245" s="2"/>
      <c r="D245" s="2"/>
      <c r="E245" s="2"/>
      <c r="F245" s="79">
        <f>SUM(F246:F255)</f>
        <v>2836000</v>
      </c>
      <c r="G245" s="79">
        <f>SUM(G246:G255)</f>
        <v>333765.38999999996</v>
      </c>
      <c r="H245" s="80">
        <f t="shared" si="16"/>
        <v>2502234.61</v>
      </c>
    </row>
    <row r="246" spans="1:8" ht="13.5" customHeight="1">
      <c r="A246" s="39" t="s">
        <v>53</v>
      </c>
      <c r="B246" s="2" t="s">
        <v>115</v>
      </c>
      <c r="C246" s="2" t="s">
        <v>418</v>
      </c>
      <c r="D246" s="2" t="s">
        <v>94</v>
      </c>
      <c r="E246" s="2" t="s">
        <v>257</v>
      </c>
      <c r="F246" s="129">
        <v>2100000</v>
      </c>
      <c r="G246" s="83">
        <v>275449.91</v>
      </c>
      <c r="H246" s="73">
        <f t="shared" si="16"/>
        <v>1824550.09</v>
      </c>
    </row>
    <row r="247" spans="1:8" ht="13.5" customHeight="1">
      <c r="A247" s="39" t="s">
        <v>54</v>
      </c>
      <c r="B247" s="2" t="s">
        <v>115</v>
      </c>
      <c r="C247" s="2" t="s">
        <v>420</v>
      </c>
      <c r="D247" s="2" t="s">
        <v>94</v>
      </c>
      <c r="E247" s="2" t="s">
        <v>257</v>
      </c>
      <c r="F247" s="129">
        <v>600000</v>
      </c>
      <c r="G247" s="83">
        <v>54710.13</v>
      </c>
      <c r="H247" s="73">
        <f t="shared" si="16"/>
        <v>545289.87</v>
      </c>
    </row>
    <row r="248" spans="1:8" ht="13.5" customHeight="1">
      <c r="A248" s="39" t="s">
        <v>145</v>
      </c>
      <c r="B248" s="2" t="s">
        <v>115</v>
      </c>
      <c r="C248" s="2" t="s">
        <v>419</v>
      </c>
      <c r="D248" s="2" t="s">
        <v>94</v>
      </c>
      <c r="E248" s="2" t="s">
        <v>257</v>
      </c>
      <c r="F248" s="129">
        <v>5000</v>
      </c>
      <c r="G248" s="83">
        <v>0</v>
      </c>
      <c r="H248" s="73">
        <f t="shared" si="16"/>
        <v>5000</v>
      </c>
    </row>
    <row r="249" spans="1:8" ht="13.5" customHeight="1">
      <c r="A249" s="39" t="s">
        <v>56</v>
      </c>
      <c r="B249" s="2" t="s">
        <v>115</v>
      </c>
      <c r="C249" s="2" t="s">
        <v>421</v>
      </c>
      <c r="D249" s="2" t="s">
        <v>94</v>
      </c>
      <c r="E249" s="2" t="s">
        <v>257</v>
      </c>
      <c r="F249" s="129">
        <v>20000</v>
      </c>
      <c r="G249" s="83">
        <v>543.35</v>
      </c>
      <c r="H249" s="73">
        <f>F249-G249</f>
        <v>19456.65</v>
      </c>
    </row>
    <row r="250" spans="1:8" ht="13.5" customHeight="1">
      <c r="A250" s="39" t="s">
        <v>57</v>
      </c>
      <c r="B250" s="2" t="s">
        <v>115</v>
      </c>
      <c r="C250" s="2" t="s">
        <v>422</v>
      </c>
      <c r="D250" s="2" t="s">
        <v>94</v>
      </c>
      <c r="E250" s="2" t="s">
        <v>257</v>
      </c>
      <c r="F250" s="129">
        <v>5000</v>
      </c>
      <c r="G250" s="83">
        <v>962</v>
      </c>
      <c r="H250" s="73">
        <f>F250-G250</f>
        <v>4038</v>
      </c>
    </row>
    <row r="251" spans="1:8" ht="13.5" customHeight="1">
      <c r="A251" s="39" t="s">
        <v>58</v>
      </c>
      <c r="B251" s="2" t="s">
        <v>115</v>
      </c>
      <c r="C251" s="2" t="s">
        <v>423</v>
      </c>
      <c r="D251" s="2" t="s">
        <v>94</v>
      </c>
      <c r="E251" s="2" t="s">
        <v>257</v>
      </c>
      <c r="F251" s="129">
        <v>30000</v>
      </c>
      <c r="G251" s="83">
        <v>0</v>
      </c>
      <c r="H251" s="73">
        <f t="shared" si="16"/>
        <v>30000</v>
      </c>
    </row>
    <row r="252" spans="1:8" ht="13.5" customHeight="1">
      <c r="A252" s="39" t="s">
        <v>59</v>
      </c>
      <c r="B252" s="2" t="s">
        <v>115</v>
      </c>
      <c r="C252" s="2" t="s">
        <v>424</v>
      </c>
      <c r="D252" s="2" t="s">
        <v>94</v>
      </c>
      <c r="E252" s="2" t="s">
        <v>257</v>
      </c>
      <c r="F252" s="129">
        <v>30000</v>
      </c>
      <c r="G252" s="83">
        <v>2100</v>
      </c>
      <c r="H252" s="73">
        <f t="shared" si="16"/>
        <v>27900</v>
      </c>
    </row>
    <row r="253" spans="1:8" ht="13.5" customHeight="1">
      <c r="A253" s="39" t="s">
        <v>60</v>
      </c>
      <c r="B253" s="2" t="s">
        <v>115</v>
      </c>
      <c r="C253" s="2" t="s">
        <v>425</v>
      </c>
      <c r="D253" s="2" t="s">
        <v>94</v>
      </c>
      <c r="E253" s="2" t="s">
        <v>257</v>
      </c>
      <c r="F253" s="129">
        <v>5000</v>
      </c>
      <c r="G253" s="83">
        <v>0</v>
      </c>
      <c r="H253" s="73">
        <f t="shared" si="16"/>
        <v>5000</v>
      </c>
    </row>
    <row r="254" spans="1:8" ht="13.5" customHeight="1">
      <c r="A254" s="39" t="s">
        <v>61</v>
      </c>
      <c r="B254" s="2" t="s">
        <v>115</v>
      </c>
      <c r="C254" s="2" t="s">
        <v>427</v>
      </c>
      <c r="D254" s="2" t="s">
        <v>94</v>
      </c>
      <c r="E254" s="2" t="s">
        <v>257</v>
      </c>
      <c r="F254" s="128">
        <v>20000</v>
      </c>
      <c r="G254" s="72">
        <v>0</v>
      </c>
      <c r="H254" s="73">
        <f t="shared" si="16"/>
        <v>20000</v>
      </c>
    </row>
    <row r="255" spans="1:8" ht="15.75" customHeight="1">
      <c r="A255" s="39" t="s">
        <v>63</v>
      </c>
      <c r="B255" s="2" t="s">
        <v>115</v>
      </c>
      <c r="C255" s="2" t="s">
        <v>426</v>
      </c>
      <c r="D255" s="2" t="s">
        <v>94</v>
      </c>
      <c r="E255" s="2" t="s">
        <v>257</v>
      </c>
      <c r="F255" s="129">
        <v>21000</v>
      </c>
      <c r="G255" s="84">
        <v>0</v>
      </c>
      <c r="H255" s="73">
        <f t="shared" si="16"/>
        <v>21000</v>
      </c>
    </row>
    <row r="256" spans="1:8" ht="13.5" customHeight="1">
      <c r="A256" s="78" t="s">
        <v>173</v>
      </c>
      <c r="B256" s="2"/>
      <c r="C256" s="2"/>
      <c r="D256" s="2"/>
      <c r="E256" s="2"/>
      <c r="F256" s="79">
        <f>SUM(F257:F266)</f>
        <v>94000</v>
      </c>
      <c r="G256" s="79">
        <f>SUM(G257:G266)</f>
        <v>1600</v>
      </c>
      <c r="H256" s="80">
        <f t="shared" si="16"/>
        <v>92400</v>
      </c>
    </row>
    <row r="257" spans="1:8" ht="13.5" customHeight="1">
      <c r="A257" s="39" t="s">
        <v>53</v>
      </c>
      <c r="B257" s="2" t="s">
        <v>115</v>
      </c>
      <c r="C257" s="2" t="s">
        <v>418</v>
      </c>
      <c r="D257" s="2" t="s">
        <v>102</v>
      </c>
      <c r="E257" s="2" t="s">
        <v>257</v>
      </c>
      <c r="F257" s="129">
        <v>29000</v>
      </c>
      <c r="G257" s="83">
        <v>0</v>
      </c>
      <c r="H257" s="73">
        <f t="shared" si="16"/>
        <v>29000</v>
      </c>
    </row>
    <row r="258" spans="1:8" ht="13.5" customHeight="1">
      <c r="A258" s="39" t="s">
        <v>54</v>
      </c>
      <c r="B258" s="2" t="s">
        <v>115</v>
      </c>
      <c r="C258" s="2" t="s">
        <v>420</v>
      </c>
      <c r="D258" s="2" t="s">
        <v>102</v>
      </c>
      <c r="E258" s="2" t="s">
        <v>257</v>
      </c>
      <c r="F258" s="129">
        <v>1000</v>
      </c>
      <c r="G258" s="83">
        <v>0</v>
      </c>
      <c r="H258" s="73">
        <f>F258-G258</f>
        <v>1000</v>
      </c>
    </row>
    <row r="259" spans="1:8" ht="13.5" customHeight="1">
      <c r="A259" s="39" t="s">
        <v>145</v>
      </c>
      <c r="B259" s="2" t="s">
        <v>115</v>
      </c>
      <c r="C259" s="2" t="s">
        <v>419</v>
      </c>
      <c r="D259" s="2" t="s">
        <v>102</v>
      </c>
      <c r="E259" s="2" t="s">
        <v>257</v>
      </c>
      <c r="F259" s="129">
        <v>3000</v>
      </c>
      <c r="G259" s="83">
        <v>0</v>
      </c>
      <c r="H259" s="73">
        <f>F259-G259</f>
        <v>3000</v>
      </c>
    </row>
    <row r="260" spans="1:8" ht="13.5" customHeight="1">
      <c r="A260" s="39" t="s">
        <v>57</v>
      </c>
      <c r="B260" s="2" t="s">
        <v>115</v>
      </c>
      <c r="C260" s="2" t="s">
        <v>421</v>
      </c>
      <c r="D260" s="2" t="s">
        <v>102</v>
      </c>
      <c r="E260" s="2" t="s">
        <v>257</v>
      </c>
      <c r="F260" s="129">
        <v>36000</v>
      </c>
      <c r="G260" s="83">
        <v>0</v>
      </c>
      <c r="H260" s="73">
        <f>F260-G260</f>
        <v>36000</v>
      </c>
    </row>
    <row r="261" spans="1:8" ht="13.5" customHeight="1">
      <c r="A261" s="39" t="s">
        <v>57</v>
      </c>
      <c r="B261" s="2" t="s">
        <v>115</v>
      </c>
      <c r="C261" s="2" t="s">
        <v>422</v>
      </c>
      <c r="D261" s="2" t="s">
        <v>102</v>
      </c>
      <c r="E261" s="2" t="s">
        <v>257</v>
      </c>
      <c r="F261" s="129">
        <v>2000</v>
      </c>
      <c r="G261" s="83">
        <v>0</v>
      </c>
      <c r="H261" s="73">
        <f>F261-G261</f>
        <v>2000</v>
      </c>
    </row>
    <row r="262" spans="1:8" ht="13.5" customHeight="1">
      <c r="A262" s="39" t="s">
        <v>58</v>
      </c>
      <c r="B262" s="2" t="s">
        <v>115</v>
      </c>
      <c r="C262" s="2" t="s">
        <v>423</v>
      </c>
      <c r="D262" s="2" t="s">
        <v>102</v>
      </c>
      <c r="E262" s="2" t="s">
        <v>257</v>
      </c>
      <c r="F262" s="128">
        <v>5000</v>
      </c>
      <c r="G262" s="71">
        <v>0</v>
      </c>
      <c r="H262" s="73">
        <f>F262-G262</f>
        <v>5000</v>
      </c>
    </row>
    <row r="263" spans="1:8" ht="13.5" customHeight="1">
      <c r="A263" s="39" t="s">
        <v>59</v>
      </c>
      <c r="B263" s="2" t="s">
        <v>115</v>
      </c>
      <c r="C263" s="2" t="s">
        <v>424</v>
      </c>
      <c r="D263" s="2" t="s">
        <v>102</v>
      </c>
      <c r="E263" s="2" t="s">
        <v>257</v>
      </c>
      <c r="F263" s="128">
        <v>4000</v>
      </c>
      <c r="G263" s="71">
        <v>1600</v>
      </c>
      <c r="H263" s="73">
        <f t="shared" si="16"/>
        <v>2400</v>
      </c>
    </row>
    <row r="264" spans="1:8" ht="13.5" customHeight="1">
      <c r="A264" s="39" t="s">
        <v>60</v>
      </c>
      <c r="B264" s="2" t="s">
        <v>115</v>
      </c>
      <c r="C264" s="2" t="s">
        <v>425</v>
      </c>
      <c r="D264" s="2" t="s">
        <v>102</v>
      </c>
      <c r="E264" s="2" t="s">
        <v>257</v>
      </c>
      <c r="F264" s="128">
        <v>1000</v>
      </c>
      <c r="G264" s="72">
        <v>0</v>
      </c>
      <c r="H264" s="73">
        <f t="shared" si="16"/>
        <v>1000</v>
      </c>
    </row>
    <row r="265" spans="1:8" ht="13.5" customHeight="1">
      <c r="A265" s="39" t="s">
        <v>61</v>
      </c>
      <c r="B265" s="2" t="s">
        <v>115</v>
      </c>
      <c r="C265" s="2" t="s">
        <v>427</v>
      </c>
      <c r="D265" s="2" t="s">
        <v>102</v>
      </c>
      <c r="E265" s="2" t="s">
        <v>257</v>
      </c>
      <c r="F265" s="128">
        <v>10000</v>
      </c>
      <c r="G265" s="71">
        <v>0</v>
      </c>
      <c r="H265" s="73">
        <f t="shared" si="16"/>
        <v>10000</v>
      </c>
    </row>
    <row r="266" spans="1:8" ht="12.75" customHeight="1">
      <c r="A266" s="39" t="s">
        <v>63</v>
      </c>
      <c r="B266" s="2" t="s">
        <v>115</v>
      </c>
      <c r="C266" s="2" t="s">
        <v>426</v>
      </c>
      <c r="D266" s="2" t="s">
        <v>102</v>
      </c>
      <c r="E266" s="2" t="s">
        <v>257</v>
      </c>
      <c r="F266" s="128">
        <v>3000</v>
      </c>
      <c r="G266" s="72">
        <v>0</v>
      </c>
      <c r="H266" s="73">
        <f t="shared" si="16"/>
        <v>3000</v>
      </c>
    </row>
    <row r="267" spans="1:8" ht="15" customHeight="1">
      <c r="A267" s="78" t="s">
        <v>172</v>
      </c>
      <c r="B267" s="2"/>
      <c r="C267" s="2"/>
      <c r="D267" s="2"/>
      <c r="E267" s="2"/>
      <c r="F267" s="130">
        <f>SUM(F268:F275)</f>
        <v>428000</v>
      </c>
      <c r="G267" s="130">
        <f>SUM(G268:G275)</f>
        <v>27509.46</v>
      </c>
      <c r="H267" s="80">
        <f aca="true" t="shared" si="17" ref="H267:H274">F267-G267</f>
        <v>400490.54</v>
      </c>
    </row>
    <row r="268" spans="1:8" ht="15" customHeight="1">
      <c r="A268" s="39" t="s">
        <v>53</v>
      </c>
      <c r="B268" s="2" t="s">
        <v>115</v>
      </c>
      <c r="C268" s="2" t="s">
        <v>428</v>
      </c>
      <c r="D268" s="2" t="s">
        <v>109</v>
      </c>
      <c r="E268" s="2" t="s">
        <v>257</v>
      </c>
      <c r="F268" s="129">
        <v>260000</v>
      </c>
      <c r="G268" s="83">
        <v>15171.8</v>
      </c>
      <c r="H268" s="73">
        <f t="shared" si="17"/>
        <v>244828.2</v>
      </c>
    </row>
    <row r="269" spans="1:8" ht="15" customHeight="1">
      <c r="A269" s="39" t="s">
        <v>54</v>
      </c>
      <c r="B269" s="2" t="s">
        <v>115</v>
      </c>
      <c r="C269" s="2" t="s">
        <v>429</v>
      </c>
      <c r="D269" s="2" t="s">
        <v>109</v>
      </c>
      <c r="E269" s="2" t="s">
        <v>257</v>
      </c>
      <c r="F269" s="129">
        <v>80000</v>
      </c>
      <c r="G269" s="83">
        <v>6749.54</v>
      </c>
      <c r="H269" s="73">
        <f t="shared" si="17"/>
        <v>73250.46</v>
      </c>
    </row>
    <row r="270" spans="1:8" ht="15" customHeight="1">
      <c r="A270" s="39" t="s">
        <v>145</v>
      </c>
      <c r="B270" s="2" t="s">
        <v>115</v>
      </c>
      <c r="C270" s="2" t="s">
        <v>430</v>
      </c>
      <c r="D270" s="2" t="s">
        <v>109</v>
      </c>
      <c r="E270" s="2" t="s">
        <v>257</v>
      </c>
      <c r="F270" s="129">
        <v>6000</v>
      </c>
      <c r="G270" s="83">
        <v>0</v>
      </c>
      <c r="H270" s="73">
        <f t="shared" si="17"/>
        <v>6000</v>
      </c>
    </row>
    <row r="271" spans="1:8" ht="15" customHeight="1">
      <c r="A271" s="39" t="s">
        <v>56</v>
      </c>
      <c r="B271" s="2" t="s">
        <v>115</v>
      </c>
      <c r="C271" s="2" t="s">
        <v>431</v>
      </c>
      <c r="D271" s="2" t="s">
        <v>109</v>
      </c>
      <c r="E271" s="2" t="s">
        <v>257</v>
      </c>
      <c r="F271" s="129">
        <v>30000</v>
      </c>
      <c r="G271" s="83">
        <v>448.12</v>
      </c>
      <c r="H271" s="73">
        <f>F271-G271</f>
        <v>29551.88</v>
      </c>
    </row>
    <row r="272" spans="1:8" ht="15" customHeight="1">
      <c r="A272" s="39" t="s">
        <v>57</v>
      </c>
      <c r="B272" s="2" t="s">
        <v>115</v>
      </c>
      <c r="C272" s="2" t="s">
        <v>432</v>
      </c>
      <c r="D272" s="2" t="s">
        <v>109</v>
      </c>
      <c r="E272" s="2" t="s">
        <v>257</v>
      </c>
      <c r="F272" s="129">
        <v>4000</v>
      </c>
      <c r="G272" s="83">
        <v>600</v>
      </c>
      <c r="H272" s="73">
        <f>F272-G272</f>
        <v>3400</v>
      </c>
    </row>
    <row r="273" spans="1:8" ht="15" customHeight="1">
      <c r="A273" s="39" t="s">
        <v>59</v>
      </c>
      <c r="B273" s="2" t="s">
        <v>115</v>
      </c>
      <c r="C273" s="2" t="s">
        <v>433</v>
      </c>
      <c r="D273" s="2" t="s">
        <v>109</v>
      </c>
      <c r="E273" s="2" t="s">
        <v>257</v>
      </c>
      <c r="F273" s="128">
        <v>18000</v>
      </c>
      <c r="G273" s="71">
        <v>0</v>
      </c>
      <c r="H273" s="73">
        <f t="shared" si="17"/>
        <v>18000</v>
      </c>
    </row>
    <row r="274" spans="1:8" ht="15" customHeight="1">
      <c r="A274" s="39" t="s">
        <v>61</v>
      </c>
      <c r="B274" s="2" t="s">
        <v>115</v>
      </c>
      <c r="C274" s="2" t="s">
        <v>434</v>
      </c>
      <c r="D274" s="2" t="s">
        <v>109</v>
      </c>
      <c r="E274" s="2" t="s">
        <v>257</v>
      </c>
      <c r="F274" s="128">
        <v>10000</v>
      </c>
      <c r="G274" s="71">
        <v>0</v>
      </c>
      <c r="H274" s="73">
        <f t="shared" si="17"/>
        <v>10000</v>
      </c>
    </row>
    <row r="275" spans="1:8" ht="15.75" customHeight="1">
      <c r="A275" s="39" t="s">
        <v>63</v>
      </c>
      <c r="B275" s="2" t="s">
        <v>115</v>
      </c>
      <c r="C275" s="2" t="s">
        <v>435</v>
      </c>
      <c r="D275" s="2" t="s">
        <v>109</v>
      </c>
      <c r="E275" s="2" t="s">
        <v>257</v>
      </c>
      <c r="F275" s="129">
        <v>20000</v>
      </c>
      <c r="G275" s="83">
        <v>4540</v>
      </c>
      <c r="H275" s="73">
        <f aca="true" t="shared" si="18" ref="H275:H281">F275-G275</f>
        <v>15460</v>
      </c>
    </row>
    <row r="276" spans="1:8" ht="22.5" customHeight="1">
      <c r="A276" s="78" t="s">
        <v>181</v>
      </c>
      <c r="B276" s="2"/>
      <c r="C276" s="101"/>
      <c r="D276" s="2"/>
      <c r="E276" s="2"/>
      <c r="F276" s="130">
        <f>SUM(F277:F278)</f>
        <v>525000</v>
      </c>
      <c r="G276" s="79">
        <f>SUM(G277:G278)</f>
        <v>0</v>
      </c>
      <c r="H276" s="80">
        <f t="shared" si="18"/>
        <v>525000</v>
      </c>
    </row>
    <row r="277" spans="1:8" ht="15.75" customHeight="1">
      <c r="A277" s="39" t="s">
        <v>53</v>
      </c>
      <c r="B277" s="2" t="s">
        <v>115</v>
      </c>
      <c r="C277" s="2" t="s">
        <v>395</v>
      </c>
      <c r="D277" s="2" t="s">
        <v>94</v>
      </c>
      <c r="E277" s="2" t="s">
        <v>257</v>
      </c>
      <c r="F277" s="128">
        <v>400000</v>
      </c>
      <c r="G277" s="72">
        <v>0</v>
      </c>
      <c r="H277" s="73">
        <f t="shared" si="18"/>
        <v>400000</v>
      </c>
    </row>
    <row r="278" spans="1:8" ht="15.75" customHeight="1">
      <c r="A278" s="39" t="s">
        <v>54</v>
      </c>
      <c r="B278" s="2" t="s">
        <v>115</v>
      </c>
      <c r="C278" s="2" t="s">
        <v>396</v>
      </c>
      <c r="D278" s="2" t="s">
        <v>94</v>
      </c>
      <c r="E278" s="2" t="s">
        <v>257</v>
      </c>
      <c r="F278" s="128">
        <v>125000</v>
      </c>
      <c r="G278" s="72">
        <v>0</v>
      </c>
      <c r="H278" s="73">
        <f t="shared" si="18"/>
        <v>125000</v>
      </c>
    </row>
    <row r="279" spans="1:8" ht="23.25" customHeight="1">
      <c r="A279" s="78" t="s">
        <v>181</v>
      </c>
      <c r="B279" s="2"/>
      <c r="C279" s="101"/>
      <c r="D279" s="2"/>
      <c r="E279" s="2"/>
      <c r="F279" s="130">
        <f>SUM(F280:F281)</f>
        <v>260000</v>
      </c>
      <c r="G279" s="79">
        <f>SUM(G280:G281)</f>
        <v>0</v>
      </c>
      <c r="H279" s="80">
        <f t="shared" si="18"/>
        <v>260000</v>
      </c>
    </row>
    <row r="280" spans="1:8" ht="15.75" customHeight="1">
      <c r="A280" s="39" t="s">
        <v>53</v>
      </c>
      <c r="B280" s="2" t="s">
        <v>115</v>
      </c>
      <c r="C280" s="2" t="s">
        <v>397</v>
      </c>
      <c r="D280" s="2" t="s">
        <v>109</v>
      </c>
      <c r="E280" s="2" t="s">
        <v>257</v>
      </c>
      <c r="F280" s="128">
        <v>200000</v>
      </c>
      <c r="G280" s="71">
        <v>0</v>
      </c>
      <c r="H280" s="73">
        <f t="shared" si="18"/>
        <v>200000</v>
      </c>
    </row>
    <row r="281" spans="1:8" ht="15.75" customHeight="1">
      <c r="A281" s="39" t="s">
        <v>54</v>
      </c>
      <c r="B281" s="2" t="s">
        <v>115</v>
      </c>
      <c r="C281" s="2" t="s">
        <v>398</v>
      </c>
      <c r="D281" s="2" t="s">
        <v>109</v>
      </c>
      <c r="E281" s="2" t="s">
        <v>257</v>
      </c>
      <c r="F281" s="128">
        <v>60000</v>
      </c>
      <c r="G281" s="71">
        <v>0</v>
      </c>
      <c r="H281" s="73">
        <f t="shared" si="18"/>
        <v>60000</v>
      </c>
    </row>
    <row r="282" spans="1:8" ht="26.25" customHeight="1">
      <c r="A282" s="78" t="s">
        <v>174</v>
      </c>
      <c r="B282" s="2"/>
      <c r="C282" s="2"/>
      <c r="D282" s="2"/>
      <c r="E282" s="2"/>
      <c r="F282" s="130">
        <f>SUM(F283:F287)</f>
        <v>150000</v>
      </c>
      <c r="G282" s="79">
        <f>SUM(G283:G287)</f>
        <v>0</v>
      </c>
      <c r="H282" s="80">
        <f aca="true" t="shared" si="19" ref="H282:H287">F282-G282</f>
        <v>150000</v>
      </c>
    </row>
    <row r="283" spans="1:8" ht="15.75" customHeight="1">
      <c r="A283" s="39" t="s">
        <v>57</v>
      </c>
      <c r="B283" s="2" t="s">
        <v>115</v>
      </c>
      <c r="C283" s="2" t="s">
        <v>399</v>
      </c>
      <c r="D283" s="2" t="s">
        <v>94</v>
      </c>
      <c r="E283" s="2" t="s">
        <v>257</v>
      </c>
      <c r="F283" s="128">
        <v>10000</v>
      </c>
      <c r="G283" s="72">
        <v>0</v>
      </c>
      <c r="H283" s="73">
        <f t="shared" si="19"/>
        <v>10000</v>
      </c>
    </row>
    <row r="284" spans="1:8" ht="15.75" customHeight="1">
      <c r="A284" s="39" t="s">
        <v>59</v>
      </c>
      <c r="B284" s="2" t="s">
        <v>115</v>
      </c>
      <c r="C284" s="2" t="s">
        <v>400</v>
      </c>
      <c r="D284" s="2" t="s">
        <v>94</v>
      </c>
      <c r="E284" s="2" t="s">
        <v>257</v>
      </c>
      <c r="F284" s="128">
        <v>100000</v>
      </c>
      <c r="G284" s="106">
        <v>0</v>
      </c>
      <c r="H284" s="73">
        <f t="shared" si="19"/>
        <v>100000</v>
      </c>
    </row>
    <row r="285" spans="1:8" ht="15.75" customHeight="1">
      <c r="A285" s="39" t="s">
        <v>60</v>
      </c>
      <c r="B285" s="2" t="s">
        <v>115</v>
      </c>
      <c r="C285" s="2" t="s">
        <v>401</v>
      </c>
      <c r="D285" s="2" t="s">
        <v>94</v>
      </c>
      <c r="E285" s="2" t="s">
        <v>257</v>
      </c>
      <c r="F285" s="128">
        <v>10000</v>
      </c>
      <c r="G285" s="72">
        <v>0</v>
      </c>
      <c r="H285" s="73">
        <f t="shared" si="19"/>
        <v>10000</v>
      </c>
    </row>
    <row r="286" spans="1:8" ht="15.75" customHeight="1">
      <c r="A286" s="39" t="s">
        <v>61</v>
      </c>
      <c r="B286" s="2" t="s">
        <v>115</v>
      </c>
      <c r="C286" s="2" t="s">
        <v>402</v>
      </c>
      <c r="D286" s="2" t="s">
        <v>94</v>
      </c>
      <c r="E286" s="2" t="s">
        <v>257</v>
      </c>
      <c r="F286" s="128">
        <v>20000</v>
      </c>
      <c r="G286" s="72">
        <v>0</v>
      </c>
      <c r="H286" s="73">
        <f t="shared" si="19"/>
        <v>20000</v>
      </c>
    </row>
    <row r="287" spans="1:8" ht="15.75" customHeight="1">
      <c r="A287" s="39" t="s">
        <v>63</v>
      </c>
      <c r="B287" s="2" t="s">
        <v>115</v>
      </c>
      <c r="C287" s="2" t="s">
        <v>403</v>
      </c>
      <c r="D287" s="2" t="s">
        <v>94</v>
      </c>
      <c r="E287" s="2" t="s">
        <v>115</v>
      </c>
      <c r="F287" s="128">
        <v>10000</v>
      </c>
      <c r="G287" s="72">
        <v>0</v>
      </c>
      <c r="H287" s="73">
        <f t="shared" si="19"/>
        <v>10000</v>
      </c>
    </row>
    <row r="288" spans="1:8" ht="23.25" customHeight="1">
      <c r="A288" s="78" t="s">
        <v>182</v>
      </c>
      <c r="B288" s="2"/>
      <c r="C288" s="2"/>
      <c r="D288" s="2"/>
      <c r="E288" s="2"/>
      <c r="F288" s="130">
        <f>SUM(F289:F292)</f>
        <v>150000</v>
      </c>
      <c r="G288" s="130">
        <f>SUM(G289:G292)</f>
        <v>0</v>
      </c>
      <c r="H288" s="80">
        <f>F288-G288</f>
        <v>150000</v>
      </c>
    </row>
    <row r="289" spans="1:8" ht="15" customHeight="1">
      <c r="A289" s="39" t="s">
        <v>59</v>
      </c>
      <c r="B289" s="2" t="s">
        <v>115</v>
      </c>
      <c r="C289" s="2" t="s">
        <v>400</v>
      </c>
      <c r="D289" s="2" t="s">
        <v>102</v>
      </c>
      <c r="E289" s="2" t="s">
        <v>257</v>
      </c>
      <c r="F289" s="128">
        <v>130000</v>
      </c>
      <c r="G289" s="72">
        <v>0</v>
      </c>
      <c r="H289" s="73">
        <f>F289-G289</f>
        <v>130000</v>
      </c>
    </row>
    <row r="290" spans="1:8" ht="15" customHeight="1">
      <c r="A290" s="39" t="s">
        <v>60</v>
      </c>
      <c r="B290" s="2" t="s">
        <v>115</v>
      </c>
      <c r="C290" s="2" t="s">
        <v>401</v>
      </c>
      <c r="D290" s="2" t="s">
        <v>102</v>
      </c>
      <c r="E290" s="2" t="s">
        <v>257</v>
      </c>
      <c r="F290" s="128">
        <v>10000</v>
      </c>
      <c r="G290" s="72">
        <v>0</v>
      </c>
      <c r="H290" s="73">
        <f>F290-G290</f>
        <v>10000</v>
      </c>
    </row>
    <row r="291" spans="1:8" ht="15" customHeight="1">
      <c r="A291" s="39" t="s">
        <v>61</v>
      </c>
      <c r="B291" s="2" t="s">
        <v>115</v>
      </c>
      <c r="C291" s="2" t="s">
        <v>402</v>
      </c>
      <c r="D291" s="2" t="s">
        <v>102</v>
      </c>
      <c r="E291" s="2" t="s">
        <v>257</v>
      </c>
      <c r="F291" s="128">
        <v>0</v>
      </c>
      <c r="G291" s="72">
        <v>0</v>
      </c>
      <c r="H291" s="73">
        <f>F291-G291</f>
        <v>0</v>
      </c>
    </row>
    <row r="292" spans="1:8" ht="15.75" customHeight="1" thickBot="1">
      <c r="A292" s="39" t="s">
        <v>63</v>
      </c>
      <c r="B292" s="2" t="s">
        <v>115</v>
      </c>
      <c r="C292" s="2" t="s">
        <v>403</v>
      </c>
      <c r="D292" s="2" t="s">
        <v>102</v>
      </c>
      <c r="E292" s="2" t="s">
        <v>257</v>
      </c>
      <c r="F292" s="128">
        <v>10000</v>
      </c>
      <c r="G292" s="72">
        <v>0</v>
      </c>
      <c r="H292" s="73">
        <f>F292-G292</f>
        <v>10000</v>
      </c>
    </row>
    <row r="293" spans="1:8" ht="3" customHeight="1" hidden="1" thickBot="1">
      <c r="A293" s="10"/>
      <c r="B293" s="50"/>
      <c r="C293" s="28"/>
      <c r="D293" s="28"/>
      <c r="E293" s="28"/>
      <c r="F293" s="75"/>
      <c r="G293" s="75"/>
      <c r="H293" s="75"/>
    </row>
    <row r="294" spans="1:8" ht="27" customHeight="1" thickBot="1">
      <c r="A294" s="78" t="s">
        <v>152</v>
      </c>
      <c r="B294" s="70">
        <v>450</v>
      </c>
      <c r="C294" s="69" t="s">
        <v>29</v>
      </c>
      <c r="D294" s="69"/>
      <c r="E294" s="69"/>
      <c r="F294" s="76"/>
      <c r="G294" s="76">
        <f>Лист1!F111</f>
        <v>-33319727.77</v>
      </c>
      <c r="H294" s="77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2016-03-04T07:46:13Z</cp:lastPrinted>
  <dcterms:created xsi:type="dcterms:W3CDTF">1999-06-18T11:49:53Z</dcterms:created>
  <dcterms:modified xsi:type="dcterms:W3CDTF">2016-03-04T08:01:20Z</dcterms:modified>
  <cp:category/>
  <cp:version/>
  <cp:contentType/>
  <cp:contentStatus/>
</cp:coreProperties>
</file>