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firstSheet="1" activeTab="2"/>
  </bookViews>
  <sheets>
    <sheet name="Лист17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<sst xmlns="http://schemas.openxmlformats.org/spreadsheetml/2006/main" count="1621" uniqueCount="468">
  <si>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</si>
  <si>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</si>
  <si>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</si>
  <si>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</si>
  <si>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</si>
  <si>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</si>
  <si>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</si>
  <si>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</si>
  <si>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Код дохода по КД</t>
  </si>
  <si>
    <t xml:space="preserve">Код расхода </t>
  </si>
  <si>
    <t>Код источника</t>
  </si>
  <si>
    <t>финансирования</t>
  </si>
  <si>
    <t>по КИВФ, КИВнФ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</si>
  <si>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</si>
  <si>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</si>
  <si>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</si>
  <si>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</si>
  <si>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</si>
  <si>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</si>
  <si>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</si>
  <si>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</si>
  <si>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</si>
  <si>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</si>
  <si>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</si>
  <si>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</si>
  <si>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</si>
  <si>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</si>
  <si>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</si>
  <si>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</si>
  <si>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</si>
  <si>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</si>
  <si>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</si>
  <si>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источники внутреннего финансирования бюджетов</t>
  </si>
  <si>
    <t>источники внешнего финансирования бюджетов</t>
  </si>
  <si>
    <t>по ППП, ФКР</t>
  </si>
  <si>
    <t>КЦСР, КВР, ЭКР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</si>
  <si>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</si>
  <si>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</si>
  <si>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</si>
  <si>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</si>
  <si>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</si>
  <si>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</si>
  <si>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</si>
  <si>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>5</t>
  </si>
  <si>
    <t>6</t>
  </si>
  <si>
    <t xml:space="preserve">         ОТЧЕТ ОБ ИСПОЛНЕНИИ БЮДЖЕТА</t>
  </si>
  <si>
    <t xml:space="preserve">                                  3. Источники финансирования дефицитов бюджетов</t>
  </si>
  <si>
    <t xml:space="preserve">                        Форма 0503117  с.3</t>
  </si>
  <si>
    <t>Периодичность:  месячная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</si>
  <si>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</si>
  <si>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</si>
  <si>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</si>
  <si>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</si>
  <si>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</si>
  <si>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Наименование органа, организующего </t>
  </si>
  <si>
    <t>заработная плата</t>
  </si>
  <si>
    <t>начисл.на выпл.по опл.труда</t>
  </si>
  <si>
    <t>прочие выплаты</t>
  </si>
  <si>
    <t>услуги связи</t>
  </si>
  <si>
    <t>транспортные услуги</t>
  </si>
  <si>
    <t>работы,усл.по содерж.имущ.</t>
  </si>
  <si>
    <t>прочие работы,услуги</t>
  </si>
  <si>
    <t>прочие расходы</t>
  </si>
  <si>
    <t>увелич.ст-ти осн.средств</t>
  </si>
  <si>
    <t>приобретение ГСМ</t>
  </si>
  <si>
    <t>приобр.канц.и хоз.товаров</t>
  </si>
  <si>
    <t>увел.ст-ти матер.запасов</t>
  </si>
  <si>
    <t>Меропр.по землеустр. и землепольз.,всего</t>
  </si>
  <si>
    <t>Коммунальное хозяйство</t>
  </si>
  <si>
    <t>Культура, итого</t>
  </si>
  <si>
    <t>коммунальные услуги, т/э</t>
  </si>
  <si>
    <t>коммунальные услуги, э/э</t>
  </si>
  <si>
    <t>коммунальные услуги, вода</t>
  </si>
  <si>
    <t>Музей, всего</t>
  </si>
  <si>
    <t>Музей ПД,  всего</t>
  </si>
  <si>
    <t>79834010</t>
  </si>
  <si>
    <t>41206501000</t>
  </si>
  <si>
    <t>10102010011000</t>
  </si>
  <si>
    <t>НДФЛ с ФЛ,не явл.налог.резид.</t>
  </si>
  <si>
    <t>10102030011000</t>
  </si>
  <si>
    <t>единый с/х налог</t>
  </si>
  <si>
    <t>налог на имущество физ.лиц</t>
  </si>
  <si>
    <t>10601030101000</t>
  </si>
  <si>
    <t>10601030102000</t>
  </si>
  <si>
    <t>земельный налог</t>
  </si>
  <si>
    <t>доходы от сдачи в аренду имущ.</t>
  </si>
  <si>
    <t>дох.от продажи зем.участков</t>
  </si>
  <si>
    <t>невыясненные поступления</t>
  </si>
  <si>
    <t>доходы с продажи усл.ГДЦ</t>
  </si>
  <si>
    <t>доходы с продажи усл.ВГЦБ</t>
  </si>
  <si>
    <t>доходы с продажи усл.музея</t>
  </si>
  <si>
    <t>аренд.плата за зем.,пост.от прод.права на закл.дог.аренды</t>
  </si>
  <si>
    <t>проч.пост.от исп.имущ.</t>
  </si>
  <si>
    <t>Субсидии юр.лицам</t>
  </si>
  <si>
    <t>безвозм.,безвозвр.перечисл.</t>
  </si>
  <si>
    <t>КОСГУ</t>
  </si>
  <si>
    <t>110</t>
  </si>
  <si>
    <t>120</t>
  </si>
  <si>
    <t>130</t>
  </si>
  <si>
    <t>180</t>
  </si>
  <si>
    <t>151</t>
  </si>
  <si>
    <t>430</t>
  </si>
  <si>
    <t>выпл.пенс.по выслуге лет</t>
  </si>
  <si>
    <t>10604011021000</t>
  </si>
  <si>
    <t>10604012021000</t>
  </si>
  <si>
    <t>трансп.налог с организаций</t>
  </si>
  <si>
    <t>трансп.налог с физ.лиц</t>
  </si>
  <si>
    <t>10604012022000</t>
  </si>
  <si>
    <t>Доп.</t>
  </si>
  <si>
    <t>ФК</t>
  </si>
  <si>
    <t>7</t>
  </si>
  <si>
    <t>132</t>
  </si>
  <si>
    <t xml:space="preserve">Музей, итого </t>
  </si>
  <si>
    <t>ГДЦ "Родник", итого</t>
  </si>
  <si>
    <t>Администр.комиссия</t>
  </si>
  <si>
    <t>141</t>
  </si>
  <si>
    <t>Субв.бюджетам поселений на выполн.передав.полном.суб.РФ</t>
  </si>
  <si>
    <t>410</t>
  </si>
  <si>
    <t>дох.от реализ.иного имущ.</t>
  </si>
  <si>
    <t>139</t>
  </si>
  <si>
    <t>Межбюдж.трансферты на организацию межбибл.фонда</t>
  </si>
  <si>
    <t>безвозм.пост-ия уч-ям, наход. В введении орг.мест.самоупр.</t>
  </si>
  <si>
    <t>142</t>
  </si>
  <si>
    <t>10604011022000</t>
  </si>
  <si>
    <t>001</t>
  </si>
  <si>
    <t>114</t>
  </si>
  <si>
    <t>116</t>
  </si>
  <si>
    <t>115</t>
  </si>
  <si>
    <t xml:space="preserve">              1. Доходы бюджета</t>
  </si>
  <si>
    <t>Резервный фонд</t>
  </si>
  <si>
    <t>Оценка недвижимости</t>
  </si>
  <si>
    <t>Гражданская оборона</t>
  </si>
  <si>
    <t>Подготовка насел.к чрезвычайным ситуациям</t>
  </si>
  <si>
    <t>Первичный воинский учет</t>
  </si>
  <si>
    <t>10604011023000</t>
  </si>
  <si>
    <t>Субвенция на осущ.полном.ВУС</t>
  </si>
  <si>
    <t>017</t>
  </si>
  <si>
    <t>10503010011000</t>
  </si>
  <si>
    <t>НДФЛ с доходов,источником которых является налог.агент</t>
  </si>
  <si>
    <t xml:space="preserve">    - пени</t>
  </si>
  <si>
    <t xml:space="preserve">    - штрафы</t>
  </si>
  <si>
    <t>10102020011000</t>
  </si>
  <si>
    <t>НДФЛ с з/п ИП,нотар.,адвокат.</t>
  </si>
  <si>
    <t>10102010012000</t>
  </si>
  <si>
    <t>10102010013000</t>
  </si>
  <si>
    <t>аренд.,пост.от прод.пр.на закл.дог.аренд.за зем.,в соб.пос.</t>
  </si>
  <si>
    <t>10102020012000</t>
  </si>
  <si>
    <t>10102030012000</t>
  </si>
  <si>
    <t>10601030104000</t>
  </si>
  <si>
    <t xml:space="preserve">    - проценты</t>
  </si>
  <si>
    <t>проч.доходы от комп.затрат</t>
  </si>
  <si>
    <t>10102010014000</t>
  </si>
  <si>
    <t>025</t>
  </si>
  <si>
    <t>10102020013000</t>
  </si>
  <si>
    <t>10102030013000</t>
  </si>
  <si>
    <t>КР</t>
  </si>
  <si>
    <t>8</t>
  </si>
  <si>
    <t>Центральный аппарат,  итого</t>
  </si>
  <si>
    <t>дотация на выравнивание бюджет. обеспеченности из ОБ</t>
  </si>
  <si>
    <t>дотация на выравнивание бюджет. обеспеченности из ВМР</t>
  </si>
  <si>
    <t xml:space="preserve">Культура </t>
  </si>
  <si>
    <t xml:space="preserve">командировочные расходы </t>
  </si>
  <si>
    <t xml:space="preserve"> </t>
  </si>
  <si>
    <t>командировочные расходы</t>
  </si>
  <si>
    <t>Развитие общ.инфраструктуры</t>
  </si>
  <si>
    <t>административные штрафы</t>
  </si>
  <si>
    <t>140</t>
  </si>
  <si>
    <t>Дорожное хозяйство</t>
  </si>
  <si>
    <t>Бюдж.инвест.в объекты кап.стр</t>
  </si>
  <si>
    <t>Субсидия на кап.ремонт дорог</t>
  </si>
  <si>
    <t xml:space="preserve">Наименование публично-правового образования   </t>
  </si>
  <si>
    <t>Результат исполнения бюджета (дефицит/профицит)</t>
  </si>
  <si>
    <t>10503010012000</t>
  </si>
  <si>
    <t>10503020011000</t>
  </si>
  <si>
    <t>10503020012000</t>
  </si>
  <si>
    <t xml:space="preserve">                                                                                     </t>
  </si>
  <si>
    <t>Председатель Комитета по городскому хозяйству  _______________________А.П.Дмитравцов</t>
  </si>
  <si>
    <t>Начальник бюджетного сектора-главный бухгалтер ______________Т.Н.Золотова</t>
  </si>
  <si>
    <t>Субсидия на выпл.стим.хар-ра</t>
  </si>
  <si>
    <t>Благоустройство</t>
  </si>
  <si>
    <t>0104-9120014-121-211</t>
  </si>
  <si>
    <t>0104-9120014-121-213</t>
  </si>
  <si>
    <t>0104-9120015-244-221</t>
  </si>
  <si>
    <t>0104-9120015-852-290</t>
  </si>
  <si>
    <t>0111-9100700-870-290</t>
  </si>
  <si>
    <t>0113-9100902-244-226</t>
  </si>
  <si>
    <t>пособия по соц.пом.насел.</t>
  </si>
  <si>
    <t>0309-9100218-244-226</t>
  </si>
  <si>
    <t>Др.вопр-сы в обл.нац. без-ти</t>
  </si>
  <si>
    <t>0309-9100219-244-226</t>
  </si>
  <si>
    <t>0314-9100247-244-225</t>
  </si>
  <si>
    <t>0412-9100340-244-226</t>
  </si>
  <si>
    <t>0113-9100906-244-290</t>
  </si>
  <si>
    <t xml:space="preserve">Закупка автотр. и коммун.тех. </t>
  </si>
  <si>
    <t>0503-9100345-244-310</t>
  </si>
  <si>
    <t>0801-9100440-244-226</t>
  </si>
  <si>
    <t>Молодежная политика</t>
  </si>
  <si>
    <t>Культурно-досуговые мер-ия</t>
  </si>
  <si>
    <t>Физ.культура и спорт</t>
  </si>
  <si>
    <t>ГДЦ "Родник", всего</t>
  </si>
  <si>
    <t>ГДЦ "Родник" ПД, всего</t>
  </si>
  <si>
    <t>Молодёжная политика - МКУК ГДЦ "Родник"</t>
  </si>
  <si>
    <t>0801-9100440-244-222</t>
  </si>
  <si>
    <t>0801-9100440-244-225</t>
  </si>
  <si>
    <t>0801-9100440-244-310</t>
  </si>
  <si>
    <t>0801-9100440-244-340-008</t>
  </si>
  <si>
    <t>0801-9100440-244-290</t>
  </si>
  <si>
    <t>Культурно-досуговые мероприятия - "Родник" ПД</t>
  </si>
  <si>
    <t xml:space="preserve">Культурно-досуговые мероприятия - ГДЦ "Родник" </t>
  </si>
  <si>
    <t>0801-9100443-244-226</t>
  </si>
  <si>
    <t>0801-9100443-244-340-008</t>
  </si>
  <si>
    <t>Физ.культура и спорт - ГДЦ "Родник"</t>
  </si>
  <si>
    <t>МКУК "ВГЦБ" межпос., всего</t>
  </si>
  <si>
    <t>МКУК "ВГЦБ" ПД, всего</t>
  </si>
  <si>
    <t>Культурно-досуговые мероприятия - МКУК "ВГЦБ"</t>
  </si>
  <si>
    <t>МКУК "ВГЦБ", всего</t>
  </si>
  <si>
    <t>Молодежная политика - МКУК "ВГЦБ"</t>
  </si>
  <si>
    <t>МКУК "ВГЦБ", итого</t>
  </si>
  <si>
    <t>Песионное обеспечение</t>
  </si>
  <si>
    <t>1001-9100491-321-263</t>
  </si>
  <si>
    <t>Мероп-ия по повышению з/пл. раб-м культуры "Родник"</t>
  </si>
  <si>
    <t>0801-9100597-111-211</t>
  </si>
  <si>
    <t>0801-9100597-111-213</t>
  </si>
  <si>
    <t>Мероп-ия по повышению з/пл. раб-м культуры "Музей"</t>
  </si>
  <si>
    <t>Мероп-ия по повышению з/пл. раб-м культуры "ВГЦБ"</t>
  </si>
  <si>
    <t>Культурно-досуговые мероприятия - "ВГЦБ"  ПД</t>
  </si>
  <si>
    <t>Другие общегосуд. вопр-сы</t>
  </si>
  <si>
    <t>Обслуживание муниц.долга</t>
  </si>
  <si>
    <t>1301-9100065-730-231</t>
  </si>
  <si>
    <t>акцизы на дизельное топливо</t>
  </si>
  <si>
    <t>10302230010000</t>
  </si>
  <si>
    <t>акцизы на моторное масло</t>
  </si>
  <si>
    <t>10302240010000</t>
  </si>
  <si>
    <t>акцизы на автомобильн. бензин</t>
  </si>
  <si>
    <t>акцизы на прямогонный бензин</t>
  </si>
  <si>
    <t>МБТ к Дню образования ЛО</t>
  </si>
  <si>
    <t>0104-9107134-121-211</t>
  </si>
  <si>
    <t>0104-9107134-121-213</t>
  </si>
  <si>
    <t>0104-9107134-244-221</t>
  </si>
  <si>
    <t>0104-9107134-244-310</t>
  </si>
  <si>
    <t>0104-9107134-244-340-008</t>
  </si>
  <si>
    <t>0203-9105118-121-211</t>
  </si>
  <si>
    <t>0203-9105118-121-213</t>
  </si>
  <si>
    <t>0203-9105118-122-222</t>
  </si>
  <si>
    <t>0203-9105118-244-221</t>
  </si>
  <si>
    <t>0203-9105118-244-226</t>
  </si>
  <si>
    <t>0203-9105118-244-340</t>
  </si>
  <si>
    <t>выплата Почетному гражданину</t>
  </si>
  <si>
    <t>0801-9180442-111-211</t>
  </si>
  <si>
    <t>0801-9180442-111-213</t>
  </si>
  <si>
    <t>0801-9180442-112-222</t>
  </si>
  <si>
    <t>0801-9180442-244-221</t>
  </si>
  <si>
    <t>0801-9180442-244-226</t>
  </si>
  <si>
    <t>0801-9180442-244-310</t>
  </si>
  <si>
    <t>0801-9180442-244-340-008</t>
  </si>
  <si>
    <t>147</t>
  </si>
  <si>
    <t>МБТ на мероп.к Дню образ.ЛО</t>
  </si>
  <si>
    <t>Субсидия 95-ОЗ (старосты)</t>
  </si>
  <si>
    <t>МБТ на развитие инфрастр.</t>
  </si>
  <si>
    <t>Мероприятия по 95-ОЗ</t>
  </si>
  <si>
    <t>0503-2327088-244-226</t>
  </si>
  <si>
    <t>0801-9107202-244-226</t>
  </si>
  <si>
    <t>0801-9107202-244-310</t>
  </si>
  <si>
    <t>0801-9107202-244-225</t>
  </si>
  <si>
    <t>Ремонт дорог в рамках МЦП</t>
  </si>
  <si>
    <t>0409-2310315-244-225</t>
  </si>
  <si>
    <t>0409-2310315-244-226</t>
  </si>
  <si>
    <t>Содерж. дорог  в рамках МЦП</t>
  </si>
  <si>
    <t>0409-2310316-244-225</t>
  </si>
  <si>
    <t>0409-2310316-244-226</t>
  </si>
  <si>
    <t>0409-2310316-244-340-008</t>
  </si>
  <si>
    <t>Кап.рем.жил.фонда по МЦП</t>
  </si>
  <si>
    <t>Владение, пользование и распор.имуществом по МЦП</t>
  </si>
  <si>
    <t>0501-2320351-244-225</t>
  </si>
  <si>
    <t>Жилищное хозяйство</t>
  </si>
  <si>
    <t>0502-2320351-244-225</t>
  </si>
  <si>
    <t>0502-2320354-810-241</t>
  </si>
  <si>
    <t>177</t>
  </si>
  <si>
    <t>Газификация нас.пунктов</t>
  </si>
  <si>
    <t>0502-2330067-414-310</t>
  </si>
  <si>
    <t>Развитие систем водоснабж-я</t>
  </si>
  <si>
    <t>0502-2330068-414-310</t>
  </si>
  <si>
    <t>Уличное освещение по МЦП</t>
  </si>
  <si>
    <t>0503-2320601-244-223-003</t>
  </si>
  <si>
    <t>0503-2320601-244-225</t>
  </si>
  <si>
    <t>0503-2320601-244-226</t>
  </si>
  <si>
    <t>095</t>
  </si>
  <si>
    <t>Озеленение по МЦП</t>
  </si>
  <si>
    <t>0503-2320602-244-225</t>
  </si>
  <si>
    <t>Сбор и вывоз мусора по МЦП</t>
  </si>
  <si>
    <t>0503-2320603-244-225</t>
  </si>
  <si>
    <t>0503-2320603-244-226</t>
  </si>
  <si>
    <t>0503-2320603-244-340-008</t>
  </si>
  <si>
    <t>Захоронение по МЦП</t>
  </si>
  <si>
    <t>0503-2320604-244-225</t>
  </si>
  <si>
    <t>0503-2320605-244-225</t>
  </si>
  <si>
    <t>0503-2320605-244-226</t>
  </si>
  <si>
    <t>0503-2320606-244-225</t>
  </si>
  <si>
    <t xml:space="preserve">Прочие мероприятия по блогоустройству по МЦП   </t>
  </si>
  <si>
    <t xml:space="preserve">Благоустройство по МЦП    </t>
  </si>
  <si>
    <t>0503-2327203-244-225</t>
  </si>
  <si>
    <t>0801-9107202-244-340-008</t>
  </si>
  <si>
    <t>МБТ на компл.книжных фондов</t>
  </si>
  <si>
    <t>субсидия на кап.ремонт ДК</t>
  </si>
  <si>
    <t>Рем.дор. по ГП "Разв. а/дор"</t>
  </si>
  <si>
    <t>0409-2317014-244-225</t>
  </si>
  <si>
    <t>0501-2320351-244-226</t>
  </si>
  <si>
    <t>0502-2320351-244-226</t>
  </si>
  <si>
    <t>0801-9107036-111-211</t>
  </si>
  <si>
    <t>0801-9107036-111-213</t>
  </si>
  <si>
    <t>0801-9107205-244-310</t>
  </si>
  <si>
    <t>Комплектование книж.фонда</t>
  </si>
  <si>
    <t>0503-9107202-244-225</t>
  </si>
  <si>
    <t>приобр.прог.модуля АБИС</t>
  </si>
  <si>
    <t>0801-9107037-244-310</t>
  </si>
  <si>
    <t>Прог."Развитие культуры ЛО"</t>
  </si>
  <si>
    <t>Возврат ост.субс.цел.назн.пр.лет</t>
  </si>
  <si>
    <t>Возврат иных.орг.ост.субс.пр.лет</t>
  </si>
  <si>
    <t>ГП "Соц.под.отд.кат.граждан"</t>
  </si>
  <si>
    <t>0801-9105027-244-225</t>
  </si>
  <si>
    <t>0801-9107093-244-225</t>
  </si>
  <si>
    <t>Субсидия "Соц.под.отд.кат.гр-н"</t>
  </si>
  <si>
    <t>135</t>
  </si>
  <si>
    <t>0502-2320351-244-310</t>
  </si>
  <si>
    <t>0113-9100906-321-262</t>
  </si>
  <si>
    <t>0104-9120015-244-226</t>
  </si>
  <si>
    <t>0409-2317420-244-225</t>
  </si>
  <si>
    <t>Рем.дор. по ГП "Разв. а/д соц"</t>
  </si>
  <si>
    <t>Грант на благоустройство</t>
  </si>
  <si>
    <t>0503-9107007-244-225</t>
  </si>
  <si>
    <t>0501-2320350-243-225</t>
  </si>
  <si>
    <t>10302250010000</t>
  </si>
  <si>
    <t>10302260010000</t>
  </si>
  <si>
    <t>исполнение бюджета  МО Волосовское городское поселение</t>
  </si>
  <si>
    <t>0203-9105118-244-222</t>
  </si>
  <si>
    <t>0501-2320063-412-310</t>
  </si>
  <si>
    <t xml:space="preserve">Улучш.жил.усл.мол.сем. </t>
  </si>
  <si>
    <t>Приобретение об.недв.им-ва</t>
  </si>
  <si>
    <t xml:space="preserve">030 </t>
  </si>
  <si>
    <t>030</t>
  </si>
  <si>
    <t>0502-2320351-244-340-008</t>
  </si>
  <si>
    <t>0503-2320602-244-340-008</t>
  </si>
  <si>
    <t>0503-2320606-244-226</t>
  </si>
  <si>
    <t>0503-2320606-244-310</t>
  </si>
  <si>
    <t>0503-2320606-244-340-008</t>
  </si>
  <si>
    <t>0801-3910311-244-225</t>
  </si>
  <si>
    <t>Рем.уч.кул. "Разв.соц.сф.ВГП"</t>
  </si>
  <si>
    <t>0801-3917035-244-225</t>
  </si>
  <si>
    <t>0707-3930334-122-222</t>
  </si>
  <si>
    <t>0707-3930334-244-222</t>
  </si>
  <si>
    <t>0707-3930034-244-226</t>
  </si>
  <si>
    <t>0707-3930034-244-290</t>
  </si>
  <si>
    <t>0707-3930034-244-340-008</t>
  </si>
  <si>
    <t>0707-3930034-244-340-005</t>
  </si>
  <si>
    <t>0707-3930335-244-222</t>
  </si>
  <si>
    <t>0707-3930035-244-226</t>
  </si>
  <si>
    <t>0707-3930035-244-290</t>
  </si>
  <si>
    <t>0707-3930035-244-340-008</t>
  </si>
  <si>
    <t>0801-3910440-244-225</t>
  </si>
  <si>
    <t>0801-3910440-244-226</t>
  </si>
  <si>
    <t>0801-3910441-244-226</t>
  </si>
  <si>
    <t>0801-3910443-244-222</t>
  </si>
  <si>
    <t>0801-3910440-111-211</t>
  </si>
  <si>
    <t>0801-3910440-111-213</t>
  </si>
  <si>
    <t>0801-3910440-112-212</t>
  </si>
  <si>
    <t>0801-3910440-112-222</t>
  </si>
  <si>
    <t>0801-3910440-244-221</t>
  </si>
  <si>
    <t>0801-3910440-244-223-002</t>
  </si>
  <si>
    <t>0801-3910440-244-223-003</t>
  </si>
  <si>
    <t>0801-3910440-244-223-004</t>
  </si>
  <si>
    <t>0801-3910440-244-290</t>
  </si>
  <si>
    <t>0801-3910440-244-310</t>
  </si>
  <si>
    <t>0801-3910440-244-340-007</t>
  </si>
  <si>
    <t>0801-3910440-244-340-008</t>
  </si>
  <si>
    <t>0801-3910440-852-290</t>
  </si>
  <si>
    <t>0801-39100440-244-222</t>
  </si>
  <si>
    <t>0707-3930335-244-290</t>
  </si>
  <si>
    <t>0801-3910443-244-226</t>
  </si>
  <si>
    <t>0801-3910443-244-290</t>
  </si>
  <si>
    <t>0801-3910443-244-340-008</t>
  </si>
  <si>
    <t>1101-3920020-122-222</t>
  </si>
  <si>
    <t>1101-3920020-244-222</t>
  </si>
  <si>
    <t>1101-3920020-244-226</t>
  </si>
  <si>
    <t>1101-3920020-244-225</t>
  </si>
  <si>
    <t>1101-3920020-244-340-007</t>
  </si>
  <si>
    <t>1101-3920020-244-340-008</t>
  </si>
  <si>
    <t>1101-3920021-244-222</t>
  </si>
  <si>
    <t>1101-3920021-244-226</t>
  </si>
  <si>
    <t>1101-3920021-244-290</t>
  </si>
  <si>
    <t>1101-3920021-244-340-008</t>
  </si>
  <si>
    <t>1101-3920022-244-310</t>
  </si>
  <si>
    <t>1101-3920022-244-340-008</t>
  </si>
  <si>
    <t>0801-3910597-111-211</t>
  </si>
  <si>
    <t>0801-3910597-111-213</t>
  </si>
  <si>
    <t>0801-3910441-111-211</t>
  </si>
  <si>
    <t>0801-3910441-111-213</t>
  </si>
  <si>
    <t>0801-3910441-112-222</t>
  </si>
  <si>
    <t>0801-3910441-244-221</t>
  </si>
  <si>
    <t>0801-3910441-244-223-003</t>
  </si>
  <si>
    <t>0801-3910441-244-225</t>
  </si>
  <si>
    <t>0801-3910441-244-290</t>
  </si>
  <si>
    <t>0801-3910441-244-310</t>
  </si>
  <si>
    <t>0801-3910441-244-340-008</t>
  </si>
  <si>
    <t>0801-3910441-244-222</t>
  </si>
  <si>
    <t>0801-3910442-111-211</t>
  </si>
  <si>
    <t>0801-3910442-111-213</t>
  </si>
  <si>
    <t>0801-3910442-112-222</t>
  </si>
  <si>
    <t>0801-3910442-244-221</t>
  </si>
  <si>
    <t>0801-391042-244-222</t>
  </si>
  <si>
    <t>0801-3910442-244-225</t>
  </si>
  <si>
    <t>0801-3910442-244-226</t>
  </si>
  <si>
    <t>0801-3910442-244-290</t>
  </si>
  <si>
    <t>0801-3910442-244-310</t>
  </si>
  <si>
    <t>0801-3910442-244-340-008</t>
  </si>
  <si>
    <t>0801-3910442-244-222</t>
  </si>
  <si>
    <t>0801-9180442-244-222</t>
  </si>
  <si>
    <t>0801-3910443-244-310</t>
  </si>
  <si>
    <t>0501-2329602-412-310</t>
  </si>
  <si>
    <t xml:space="preserve">Переселение из авар.жил.ф. </t>
  </si>
  <si>
    <t>10606033131000</t>
  </si>
  <si>
    <t>10606033134000</t>
  </si>
  <si>
    <t>земельный налог с организаций</t>
  </si>
  <si>
    <t>земельный налог с физ.лиц.</t>
  </si>
  <si>
    <t>10606043132100</t>
  </si>
  <si>
    <t>10606043131000</t>
  </si>
  <si>
    <t>10606043103000</t>
  </si>
  <si>
    <t>21905000130000</t>
  </si>
  <si>
    <t>21805030130000</t>
  </si>
  <si>
    <t>20203024130000</t>
  </si>
  <si>
    <t>20204014130001</t>
  </si>
  <si>
    <t>20204025130001</t>
  </si>
  <si>
    <t>20204999132000</t>
  </si>
  <si>
    <t>20204999133000</t>
  </si>
  <si>
    <t>10604012022100</t>
  </si>
  <si>
    <t>10604012024000</t>
  </si>
  <si>
    <t>10904053131000</t>
  </si>
  <si>
    <t>10904053132200</t>
  </si>
  <si>
    <t>11105013130000</t>
  </si>
  <si>
    <t>11105025130000</t>
  </si>
  <si>
    <t>11105035130000</t>
  </si>
  <si>
    <t>11109045130000</t>
  </si>
  <si>
    <t>11301995130114</t>
  </si>
  <si>
    <t>11301995130115</t>
  </si>
  <si>
    <t>11301995130116</t>
  </si>
  <si>
    <t>11302995130000</t>
  </si>
  <si>
    <t>11402053130000</t>
  </si>
  <si>
    <t>11406013130000</t>
  </si>
  <si>
    <t>11690050130000</t>
  </si>
  <si>
    <t>11701050130000</t>
  </si>
  <si>
    <t>11705050130000</t>
  </si>
  <si>
    <t>11705050130114</t>
  </si>
  <si>
    <t>20201001130001</t>
  </si>
  <si>
    <t>20201001130002</t>
  </si>
  <si>
    <t>20202051130000</t>
  </si>
  <si>
    <t>20202077130001</t>
  </si>
  <si>
    <t>20202216130000</t>
  </si>
  <si>
    <t>20202999130002</t>
  </si>
  <si>
    <t>20202999132005</t>
  </si>
  <si>
    <t>20202999130008</t>
  </si>
  <si>
    <t>20202999130010</t>
  </si>
  <si>
    <t>20203015130000</t>
  </si>
  <si>
    <t xml:space="preserve"> 2. Расходы бюджета на 01.03.2015 г.</t>
  </si>
  <si>
    <t xml:space="preserve">                                                на  1 марта 2015 г. </t>
  </si>
  <si>
    <t>10606033132100</t>
  </si>
  <si>
    <t>"05" марта 2015г.</t>
  </si>
  <si>
    <t>01.0.15</t>
  </si>
  <si>
    <t>0502-23307025-414-310</t>
  </si>
  <si>
    <t>Реконстр.водозаб.соор-ий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</si>
</sst>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hair"/>
      <bottom style="hair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0" fillId="0" borderId="28" xfId="0" applyBorder="1" applyAlignment="1">
      <alignment horizontal="left"/>
    </xf>
    <xf numFmtId="49" fontId="2" fillId="0" borderId="28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29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0" xfId="0" applyFont="1" applyAlignment="1">
      <alignment/>
    </xf>
    <xf numFmtId="4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5" fillId="0" borderId="27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5" fillId="0" borderId="45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4" fontId="5" fillId="0" borderId="39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0" fontId="5" fillId="0" borderId="27" xfId="0" applyFont="1" applyBorder="1" applyAlignment="1">
      <alignment horizontal="left"/>
    </xf>
    <xf numFmtId="0" fontId="5" fillId="15" borderId="27" xfId="0" applyFont="1" applyFill="1" applyBorder="1" applyAlignment="1">
      <alignment horizontal="left" wrapText="1"/>
    </xf>
    <xf numFmtId="0" fontId="5" fillId="15" borderId="45" xfId="0" applyFont="1" applyFill="1" applyBorder="1" applyAlignment="1">
      <alignment horizontal="left" wrapText="1"/>
    </xf>
    <xf numFmtId="4" fontId="2" fillId="15" borderId="23" xfId="0" applyNumberFormat="1" applyFont="1" applyFill="1" applyBorder="1" applyAlignment="1">
      <alignment horizontal="center"/>
    </xf>
    <xf numFmtId="4" fontId="5" fillId="15" borderId="10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15" borderId="10" xfId="0" applyNumberFormat="1" applyFont="1" applyFill="1" applyBorder="1" applyAlignment="1">
      <alignment horizontal="center"/>
    </xf>
    <xf numFmtId="49" fontId="2" fillId="15" borderId="10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wrapText="1"/>
    </xf>
    <xf numFmtId="0" fontId="9" fillId="0" borderId="27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2" fillId="15" borderId="27" xfId="0" applyFont="1" applyFill="1" applyBorder="1" applyAlignment="1">
      <alignment horizontal="left" wrapText="1"/>
    </xf>
    <xf numFmtId="4" fontId="2" fillId="15" borderId="10" xfId="0" applyNumberFormat="1" applyFont="1" applyFill="1" applyBorder="1" applyAlignment="1">
      <alignment horizontal="center"/>
    </xf>
    <xf numFmtId="4" fontId="2" fillId="15" borderId="23" xfId="0" applyNumberFormat="1" applyFont="1" applyFill="1" applyBorder="1" applyAlignment="1">
      <alignment horizontal="center"/>
    </xf>
    <xf numFmtId="4" fontId="2" fillId="15" borderId="2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5"/>
  <sheetViews>
    <sheetView showGridLines="0" zoomScalePageLayoutView="0" workbookViewId="0" topLeftCell="A79">
      <selection activeCell="F16" sqref="F16"/>
    </sheetView>
  </sheetViews>
  <sheetFormatPr defaultColWidth="9.00390625" defaultRowHeight="12.75"/>
  <cols>
    <col min="1" max="1" width="25.875" style="3" customWidth="1"/>
    <col min="2" max="2" width="4.75390625" style="3" customWidth="1"/>
    <col min="3" max="3" width="17.75390625" style="3" customWidth="1"/>
    <col min="4" max="4" width="5.375" style="3" customWidth="1"/>
    <col min="5" max="5" width="13.625" style="1" customWidth="1"/>
    <col min="6" max="6" width="13.125" style="1" customWidth="1"/>
    <col min="7" max="7" width="13.125" style="0" customWidth="1"/>
  </cols>
  <sheetData>
    <row r="1" spans="1:7" ht="17.25" customHeight="1" thickBot="1">
      <c r="A1" s="35" t="s">
        <v>45</v>
      </c>
      <c r="B1" s="35"/>
      <c r="C1" s="14"/>
      <c r="D1" s="14"/>
      <c r="E1" s="14"/>
      <c r="F1" s="14"/>
      <c r="G1" s="31" t="s">
        <v>5</v>
      </c>
    </row>
    <row r="2" spans="2:7" ht="13.5" customHeight="1">
      <c r="B2" s="13"/>
      <c r="G2" s="63" t="s">
        <v>36</v>
      </c>
    </row>
    <row r="3" spans="1:7" ht="12.75" customHeight="1">
      <c r="A3" s="15" t="s">
        <v>462</v>
      </c>
      <c r="B3" s="15"/>
      <c r="C3" s="15"/>
      <c r="D3" s="15"/>
      <c r="E3" s="15"/>
      <c r="F3" s="15" t="s">
        <v>41</v>
      </c>
      <c r="G3" s="21" t="s">
        <v>465</v>
      </c>
    </row>
    <row r="4" spans="1:7" ht="15.75" customHeight="1">
      <c r="A4" s="13" t="s">
        <v>54</v>
      </c>
      <c r="B4" s="13"/>
      <c r="C4" s="13"/>
      <c r="D4" s="13"/>
      <c r="E4" s="12"/>
      <c r="F4" s="12"/>
      <c r="G4" s="86"/>
    </row>
    <row r="5" spans="1:7" ht="13.5" customHeight="1">
      <c r="A5" s="13" t="s">
        <v>333</v>
      </c>
      <c r="B5" s="13"/>
      <c r="C5" s="13"/>
      <c r="D5" s="13"/>
      <c r="E5" s="12"/>
      <c r="F5" s="12" t="s">
        <v>39</v>
      </c>
      <c r="G5" s="21" t="s">
        <v>75</v>
      </c>
    </row>
    <row r="6" spans="1:7" ht="15.75" customHeight="1">
      <c r="A6" s="13" t="s">
        <v>170</v>
      </c>
      <c r="B6" s="13"/>
      <c r="C6" s="13"/>
      <c r="D6" s="13"/>
      <c r="E6" s="12"/>
      <c r="F6" s="12" t="s">
        <v>40</v>
      </c>
      <c r="G6" s="21" t="s">
        <v>76</v>
      </c>
    </row>
    <row r="7" spans="1:7" ht="13.5" customHeight="1">
      <c r="A7" s="68" t="s">
        <v>48</v>
      </c>
      <c r="B7" s="13"/>
      <c r="C7" s="13"/>
      <c r="D7" s="13"/>
      <c r="E7" s="12"/>
      <c r="F7" s="12"/>
      <c r="G7" s="61"/>
    </row>
    <row r="8" spans="1:7" ht="13.5" customHeight="1" thickBot="1">
      <c r="A8" s="13" t="s">
        <v>1</v>
      </c>
      <c r="B8" s="13"/>
      <c r="C8" s="13"/>
      <c r="D8" s="13"/>
      <c r="E8" s="12"/>
      <c r="F8" s="12"/>
      <c r="G8" s="22" t="s">
        <v>0</v>
      </c>
    </row>
    <row r="9" spans="2:7" ht="13.5" customHeight="1">
      <c r="B9" s="34"/>
      <c r="C9" s="34" t="s">
        <v>128</v>
      </c>
      <c r="D9" s="34"/>
      <c r="E9" s="12"/>
      <c r="F9" s="12"/>
      <c r="G9" s="27"/>
    </row>
    <row r="10" spans="1:7" ht="13.5" customHeight="1">
      <c r="A10" s="128"/>
      <c r="B10" s="128"/>
      <c r="C10" s="128"/>
      <c r="D10" s="128"/>
      <c r="E10" s="128"/>
      <c r="F10" s="128"/>
      <c r="G10" s="128"/>
    </row>
    <row r="11" spans="1:7" ht="5.25" customHeight="1">
      <c r="A11" s="33"/>
      <c r="B11" s="33"/>
      <c r="C11" s="16"/>
      <c r="D11" s="16"/>
      <c r="E11" s="17"/>
      <c r="F11" s="17"/>
      <c r="G11" s="18"/>
    </row>
    <row r="12" spans="1:7" ht="13.5" customHeight="1">
      <c r="A12" s="8"/>
      <c r="B12" s="9" t="s">
        <v>14</v>
      </c>
      <c r="C12" s="29"/>
      <c r="D12" s="29"/>
      <c r="E12" s="7" t="s">
        <v>51</v>
      </c>
      <c r="F12" s="66"/>
      <c r="G12" s="65" t="s">
        <v>37</v>
      </c>
    </row>
    <row r="13" spans="1:7" ht="9.75" customHeight="1">
      <c r="A13" s="9" t="s">
        <v>6</v>
      </c>
      <c r="B13" s="9" t="s">
        <v>15</v>
      </c>
      <c r="C13" s="29" t="s">
        <v>8</v>
      </c>
      <c r="D13" s="89" t="s">
        <v>95</v>
      </c>
      <c r="E13" s="7" t="s">
        <v>52</v>
      </c>
      <c r="F13" s="7" t="s">
        <v>42</v>
      </c>
      <c r="G13" s="19" t="s">
        <v>4</v>
      </c>
    </row>
    <row r="14" spans="1:7" ht="9.75" customHeight="1">
      <c r="A14" s="8"/>
      <c r="B14" s="9" t="s">
        <v>16</v>
      </c>
      <c r="C14" s="29"/>
      <c r="D14" s="29"/>
      <c r="E14" s="7" t="s">
        <v>4</v>
      </c>
      <c r="F14" s="7"/>
      <c r="G14" s="19"/>
    </row>
    <row r="15" spans="1:7" ht="9.75" customHeight="1" thickBot="1">
      <c r="A15" s="5">
        <v>1</v>
      </c>
      <c r="B15" s="11">
        <v>2</v>
      </c>
      <c r="C15" s="11">
        <v>3</v>
      </c>
      <c r="D15" s="11"/>
      <c r="E15" s="6" t="s">
        <v>2</v>
      </c>
      <c r="F15" s="6" t="s">
        <v>43</v>
      </c>
      <c r="G15" s="20" t="s">
        <v>44</v>
      </c>
    </row>
    <row r="16" spans="1:7" ht="15.75" customHeight="1">
      <c r="A16" s="38" t="s">
        <v>49</v>
      </c>
      <c r="B16" s="46" t="s">
        <v>18</v>
      </c>
      <c r="C16" s="48" t="s">
        <v>29</v>
      </c>
      <c r="D16" s="87"/>
      <c r="E16" s="79">
        <f>SUM(E18:E87)</f>
        <v>83241521</v>
      </c>
      <c r="F16" s="79">
        <f>SUM(F18:F87)</f>
        <v>3587226.7300000004</v>
      </c>
      <c r="G16" s="79">
        <f>SUM(G18:G87)</f>
        <v>79664196.38</v>
      </c>
    </row>
    <row r="17" spans="1:7" ht="11.25" customHeight="1">
      <c r="A17" s="39" t="s">
        <v>7</v>
      </c>
      <c r="B17" s="47"/>
      <c r="C17" s="49"/>
      <c r="D17" s="87"/>
      <c r="E17" s="71"/>
      <c r="F17" s="72"/>
      <c r="G17" s="73"/>
    </row>
    <row r="18" spans="1:7" ht="26.25" customHeight="1">
      <c r="A18" s="39" t="s">
        <v>138</v>
      </c>
      <c r="B18" s="47"/>
      <c r="C18" s="32" t="s">
        <v>77</v>
      </c>
      <c r="D18" s="2" t="s">
        <v>96</v>
      </c>
      <c r="E18" s="71">
        <v>19137400</v>
      </c>
      <c r="F18" s="72">
        <v>2624881.28</v>
      </c>
      <c r="G18" s="73">
        <f>SUM(E18-F18-F19-F20-F21)</f>
        <v>16493811.820000002</v>
      </c>
    </row>
    <row r="19" spans="1:7" ht="15.75" customHeight="1">
      <c r="A19" s="39" t="s">
        <v>139</v>
      </c>
      <c r="B19" s="42"/>
      <c r="C19" s="32" t="s">
        <v>143</v>
      </c>
      <c r="D19" s="2" t="s">
        <v>96</v>
      </c>
      <c r="E19" s="71"/>
      <c r="F19" s="72">
        <v>18712.7</v>
      </c>
      <c r="G19" s="73"/>
    </row>
    <row r="20" spans="1:7" ht="15.75" customHeight="1">
      <c r="A20" s="39" t="s">
        <v>140</v>
      </c>
      <c r="B20" s="42"/>
      <c r="C20" s="32" t="s">
        <v>144</v>
      </c>
      <c r="D20" s="2" t="s">
        <v>96</v>
      </c>
      <c r="E20" s="71"/>
      <c r="F20" s="72">
        <v>-5.8</v>
      </c>
      <c r="G20" s="73"/>
    </row>
    <row r="21" spans="1:7" ht="15.75" customHeight="1">
      <c r="A21" s="39" t="s">
        <v>149</v>
      </c>
      <c r="B21" s="42"/>
      <c r="C21" s="32" t="s">
        <v>151</v>
      </c>
      <c r="D21" s="2" t="s">
        <v>96</v>
      </c>
      <c r="E21" s="71"/>
      <c r="F21" s="72">
        <v>0</v>
      </c>
      <c r="G21" s="73"/>
    </row>
    <row r="22" spans="1:7" ht="15.75" customHeight="1">
      <c r="A22" s="39" t="s">
        <v>142</v>
      </c>
      <c r="B22" s="42"/>
      <c r="C22" s="32" t="s">
        <v>141</v>
      </c>
      <c r="D22" s="2" t="s">
        <v>96</v>
      </c>
      <c r="E22" s="71">
        <v>60000</v>
      </c>
      <c r="F22" s="72">
        <v>325</v>
      </c>
      <c r="G22" s="73">
        <f>SUM(E22-F22-F23-F24)</f>
        <v>59575</v>
      </c>
    </row>
    <row r="23" spans="1:7" ht="15.75" customHeight="1">
      <c r="A23" s="39" t="s">
        <v>139</v>
      </c>
      <c r="B23" s="42"/>
      <c r="C23" s="32" t="s">
        <v>146</v>
      </c>
      <c r="D23" s="2" t="s">
        <v>96</v>
      </c>
      <c r="E23" s="71"/>
      <c r="F23" s="72">
        <v>0</v>
      </c>
      <c r="G23" s="73"/>
    </row>
    <row r="24" spans="1:7" ht="15.75" customHeight="1">
      <c r="A24" s="39" t="s">
        <v>140</v>
      </c>
      <c r="B24" s="42"/>
      <c r="C24" s="32" t="s">
        <v>153</v>
      </c>
      <c r="D24" s="2" t="s">
        <v>96</v>
      </c>
      <c r="E24" s="71"/>
      <c r="F24" s="72">
        <v>100</v>
      </c>
      <c r="G24" s="73"/>
    </row>
    <row r="25" spans="1:7" ht="15.75" customHeight="1">
      <c r="A25" s="39" t="s">
        <v>78</v>
      </c>
      <c r="B25" s="42"/>
      <c r="C25" s="32" t="s">
        <v>79</v>
      </c>
      <c r="D25" s="2" t="s">
        <v>96</v>
      </c>
      <c r="E25" s="71">
        <v>30000</v>
      </c>
      <c r="F25" s="72">
        <v>1170</v>
      </c>
      <c r="G25" s="73">
        <f>SUM(E25-F25-F26-F27)</f>
        <v>28630</v>
      </c>
    </row>
    <row r="26" spans="1:7" ht="15.75" customHeight="1">
      <c r="A26" s="39" t="s">
        <v>139</v>
      </c>
      <c r="B26" s="42"/>
      <c r="C26" s="32" t="s">
        <v>147</v>
      </c>
      <c r="D26" s="2" t="s">
        <v>96</v>
      </c>
      <c r="E26" s="71"/>
      <c r="F26" s="72">
        <v>0</v>
      </c>
      <c r="G26" s="73"/>
    </row>
    <row r="27" spans="1:7" ht="15.75" customHeight="1">
      <c r="A27" s="39" t="s">
        <v>140</v>
      </c>
      <c r="B27" s="42"/>
      <c r="C27" s="32" t="s">
        <v>154</v>
      </c>
      <c r="D27" s="2" t="s">
        <v>96</v>
      </c>
      <c r="E27" s="71"/>
      <c r="F27" s="72">
        <v>200</v>
      </c>
      <c r="G27" s="73"/>
    </row>
    <row r="28" spans="1:7" ht="15.75" customHeight="1">
      <c r="A28" s="39" t="s">
        <v>229</v>
      </c>
      <c r="B28" s="42"/>
      <c r="C28" s="32" t="s">
        <v>230</v>
      </c>
      <c r="D28" s="2" t="s">
        <v>96</v>
      </c>
      <c r="E28" s="71">
        <v>300000</v>
      </c>
      <c r="F28" s="72">
        <v>45985.31</v>
      </c>
      <c r="G28" s="73">
        <f>E28-F28</f>
        <v>254014.69</v>
      </c>
    </row>
    <row r="29" spans="1:7" ht="15.75" customHeight="1">
      <c r="A29" s="39" t="s">
        <v>231</v>
      </c>
      <c r="B29" s="42"/>
      <c r="C29" s="32" t="s">
        <v>232</v>
      </c>
      <c r="D29" s="2" t="s">
        <v>96</v>
      </c>
      <c r="E29" s="71">
        <v>20000</v>
      </c>
      <c r="F29" s="72">
        <v>1100.23</v>
      </c>
      <c r="G29" s="73">
        <f>E29-F29</f>
        <v>18899.77</v>
      </c>
    </row>
    <row r="30" spans="1:7" ht="15.75" customHeight="1">
      <c r="A30" s="39" t="s">
        <v>233</v>
      </c>
      <c r="B30" s="42"/>
      <c r="C30" s="32" t="s">
        <v>331</v>
      </c>
      <c r="D30" s="2" t="s">
        <v>96</v>
      </c>
      <c r="E30" s="71">
        <v>600000</v>
      </c>
      <c r="F30" s="72">
        <v>80035.51</v>
      </c>
      <c r="G30" s="73">
        <f>E30-F30</f>
        <v>519964.49</v>
      </c>
    </row>
    <row r="31" spans="1:7" ht="15.75" customHeight="1">
      <c r="A31" s="39" t="s">
        <v>234</v>
      </c>
      <c r="B31" s="42"/>
      <c r="C31" s="32" t="s">
        <v>332</v>
      </c>
      <c r="D31" s="2" t="s">
        <v>96</v>
      </c>
      <c r="E31" s="71">
        <v>2400</v>
      </c>
      <c r="F31" s="72">
        <v>-5086.96</v>
      </c>
      <c r="G31" s="73">
        <f>E31-F31</f>
        <v>7486.96</v>
      </c>
    </row>
    <row r="32" spans="1:7" ht="15.75" customHeight="1">
      <c r="A32" s="39" t="s">
        <v>80</v>
      </c>
      <c r="B32" s="42"/>
      <c r="C32" s="32" t="s">
        <v>137</v>
      </c>
      <c r="D32" s="2" t="s">
        <v>96</v>
      </c>
      <c r="E32" s="71">
        <v>71900</v>
      </c>
      <c r="F32" s="72">
        <v>2033.5</v>
      </c>
      <c r="G32" s="73">
        <f>SUM(E32-F32-F33)</f>
        <v>69866.5</v>
      </c>
    </row>
    <row r="33" spans="1:7" ht="15.75" customHeight="1">
      <c r="A33" s="39" t="s">
        <v>139</v>
      </c>
      <c r="B33" s="42"/>
      <c r="C33" s="32" t="s">
        <v>172</v>
      </c>
      <c r="D33" s="2" t="s">
        <v>96</v>
      </c>
      <c r="E33" s="71"/>
      <c r="F33" s="72">
        <v>0</v>
      </c>
      <c r="G33" s="73"/>
    </row>
    <row r="34" spans="1:7" ht="15.75" customHeight="1">
      <c r="A34" s="39" t="s">
        <v>80</v>
      </c>
      <c r="B34" s="42"/>
      <c r="C34" s="32" t="s">
        <v>173</v>
      </c>
      <c r="D34" s="2" t="s">
        <v>96</v>
      </c>
      <c r="E34" s="71">
        <v>0</v>
      </c>
      <c r="F34" s="72">
        <v>0</v>
      </c>
      <c r="G34" s="73">
        <f>SUM(E34-F34-F35)</f>
        <v>0</v>
      </c>
    </row>
    <row r="35" spans="1:7" ht="15.75" customHeight="1">
      <c r="A35" s="39" t="s">
        <v>139</v>
      </c>
      <c r="B35" s="42"/>
      <c r="C35" s="32" t="s">
        <v>174</v>
      </c>
      <c r="D35" s="2" t="s">
        <v>96</v>
      </c>
      <c r="E35" s="71"/>
      <c r="F35" s="72">
        <v>0</v>
      </c>
      <c r="G35" s="73"/>
    </row>
    <row r="36" spans="1:7" ht="15.75" customHeight="1">
      <c r="A36" s="39" t="s">
        <v>81</v>
      </c>
      <c r="B36" s="42"/>
      <c r="C36" s="32" t="s">
        <v>82</v>
      </c>
      <c r="D36" s="2" t="s">
        <v>96</v>
      </c>
      <c r="E36" s="71">
        <v>699700</v>
      </c>
      <c r="F36" s="72">
        <v>15658.64</v>
      </c>
      <c r="G36" s="73">
        <f>SUM(E36-F36-F37-F38)</f>
        <v>683702.7</v>
      </c>
    </row>
    <row r="37" spans="1:7" ht="15.75" customHeight="1">
      <c r="A37" s="39" t="s">
        <v>139</v>
      </c>
      <c r="B37" s="42"/>
      <c r="C37" s="32" t="s">
        <v>83</v>
      </c>
      <c r="D37" s="2" t="s">
        <v>96</v>
      </c>
      <c r="E37" s="71"/>
      <c r="F37" s="72">
        <v>312.68</v>
      </c>
      <c r="G37" s="73"/>
    </row>
    <row r="38" spans="1:7" ht="15.75" customHeight="1">
      <c r="A38" s="39" t="s">
        <v>149</v>
      </c>
      <c r="B38" s="42"/>
      <c r="C38" s="32" t="s">
        <v>148</v>
      </c>
      <c r="D38" s="2" t="s">
        <v>96</v>
      </c>
      <c r="E38" s="71"/>
      <c r="F38" s="72">
        <v>25.98</v>
      </c>
      <c r="G38" s="73"/>
    </row>
    <row r="39" spans="1:7" ht="15.75" customHeight="1">
      <c r="A39" s="39" t="s">
        <v>105</v>
      </c>
      <c r="B39" s="42"/>
      <c r="C39" s="32" t="s">
        <v>103</v>
      </c>
      <c r="D39" s="2" t="s">
        <v>96</v>
      </c>
      <c r="E39" s="71">
        <v>1500000</v>
      </c>
      <c r="F39" s="72">
        <v>407055.88</v>
      </c>
      <c r="G39" s="73">
        <f>SUM(E39-F39-F40-F41)</f>
        <v>1095044.78</v>
      </c>
    </row>
    <row r="40" spans="1:7" ht="15.75" customHeight="1">
      <c r="A40" s="39" t="s">
        <v>139</v>
      </c>
      <c r="B40" s="42"/>
      <c r="C40" s="32" t="s">
        <v>123</v>
      </c>
      <c r="D40" s="2" t="s">
        <v>96</v>
      </c>
      <c r="E40" s="71"/>
      <c r="F40" s="72">
        <v>-2100.66</v>
      </c>
      <c r="G40" s="73"/>
    </row>
    <row r="41" spans="1:7" ht="15" customHeight="1">
      <c r="A41" s="39" t="s">
        <v>140</v>
      </c>
      <c r="B41" s="42"/>
      <c r="C41" s="32" t="s">
        <v>134</v>
      </c>
      <c r="D41" s="2" t="s">
        <v>96</v>
      </c>
      <c r="E41" s="71"/>
      <c r="F41" s="72">
        <v>0</v>
      </c>
      <c r="G41" s="73"/>
    </row>
    <row r="42" spans="1:7" ht="15.75" customHeight="1">
      <c r="A42" s="39" t="s">
        <v>106</v>
      </c>
      <c r="B42" s="42"/>
      <c r="C42" s="32" t="s">
        <v>104</v>
      </c>
      <c r="D42" s="2" t="s">
        <v>96</v>
      </c>
      <c r="E42" s="71">
        <v>5286000</v>
      </c>
      <c r="F42" s="72">
        <v>244135.58</v>
      </c>
      <c r="G42" s="73">
        <f>SUM(E42-F42-F43)</f>
        <v>5041864.42</v>
      </c>
    </row>
    <row r="43" spans="1:7" ht="15.75" customHeight="1">
      <c r="A43" s="39" t="s">
        <v>139</v>
      </c>
      <c r="B43" s="42"/>
      <c r="C43" s="32" t="s">
        <v>107</v>
      </c>
      <c r="D43" s="2" t="s">
        <v>96</v>
      </c>
      <c r="E43" s="71"/>
      <c r="F43" s="72">
        <v>0</v>
      </c>
      <c r="G43" s="73"/>
    </row>
    <row r="44" spans="1:7" ht="15.75" customHeight="1">
      <c r="A44" s="39" t="s">
        <v>140</v>
      </c>
      <c r="B44" s="42"/>
      <c r="C44" s="32" t="s">
        <v>433</v>
      </c>
      <c r="D44" s="2" t="s">
        <v>96</v>
      </c>
      <c r="E44" s="71"/>
      <c r="F44" s="72">
        <v>6717.42</v>
      </c>
      <c r="G44" s="73"/>
    </row>
    <row r="45" spans="1:7" ht="15.75" customHeight="1">
      <c r="A45" s="39" t="s">
        <v>149</v>
      </c>
      <c r="B45" s="42"/>
      <c r="C45" s="32" t="s">
        <v>434</v>
      </c>
      <c r="D45" s="2" t="s">
        <v>96</v>
      </c>
      <c r="E45" s="71"/>
      <c r="F45" s="72">
        <v>2832.97</v>
      </c>
      <c r="G45" s="73"/>
    </row>
    <row r="46" spans="1:7" ht="15.75" customHeight="1">
      <c r="A46" s="39" t="s">
        <v>421</v>
      </c>
      <c r="B46" s="42"/>
      <c r="C46" s="32" t="s">
        <v>419</v>
      </c>
      <c r="D46" s="2" t="s">
        <v>96</v>
      </c>
      <c r="E46" s="71">
        <v>10000000</v>
      </c>
      <c r="F46" s="72">
        <v>1839377</v>
      </c>
      <c r="G46" s="73">
        <f>SUM(E46-F46-F47-F48)</f>
        <v>8152553</v>
      </c>
    </row>
    <row r="47" spans="1:7" ht="15.75" customHeight="1">
      <c r="A47" s="39" t="s">
        <v>139</v>
      </c>
      <c r="B47" s="42"/>
      <c r="C47" s="32" t="s">
        <v>463</v>
      </c>
      <c r="D47" s="2" t="s">
        <v>96</v>
      </c>
      <c r="E47" s="71"/>
      <c r="F47" s="72">
        <v>8070</v>
      </c>
      <c r="G47" s="73"/>
    </row>
    <row r="48" spans="1:7" ht="14.25" customHeight="1">
      <c r="A48" s="39" t="s">
        <v>140</v>
      </c>
      <c r="B48" s="42"/>
      <c r="C48" s="32" t="s">
        <v>420</v>
      </c>
      <c r="D48" s="2" t="s">
        <v>96</v>
      </c>
      <c r="E48" s="71"/>
      <c r="F48" s="72">
        <v>0</v>
      </c>
      <c r="G48" s="73"/>
    </row>
    <row r="49" spans="1:7" ht="15.75" customHeight="1">
      <c r="A49" s="39" t="s">
        <v>422</v>
      </c>
      <c r="B49" s="42"/>
      <c r="C49" s="32" t="s">
        <v>424</v>
      </c>
      <c r="D49" s="2" t="s">
        <v>96</v>
      </c>
      <c r="E49" s="71">
        <v>1300000</v>
      </c>
      <c r="F49" s="72">
        <v>577873.38</v>
      </c>
      <c r="G49" s="73">
        <f>SUM(E49-F49-F50-F51)</f>
        <v>706275.71</v>
      </c>
    </row>
    <row r="50" spans="1:7" ht="15.75" customHeight="1">
      <c r="A50" s="39" t="s">
        <v>139</v>
      </c>
      <c r="B50" s="42"/>
      <c r="C50" s="32" t="s">
        <v>423</v>
      </c>
      <c r="D50" s="2" t="s">
        <v>96</v>
      </c>
      <c r="E50" s="71"/>
      <c r="F50" s="72">
        <v>15850.91</v>
      </c>
      <c r="G50" s="73"/>
    </row>
    <row r="51" spans="1:7" ht="15.75" customHeight="1">
      <c r="A51" s="39" t="s">
        <v>140</v>
      </c>
      <c r="B51" s="42"/>
      <c r="C51" s="32" t="s">
        <v>425</v>
      </c>
      <c r="D51" s="2" t="s">
        <v>96</v>
      </c>
      <c r="E51" s="71"/>
      <c r="F51" s="72">
        <v>0</v>
      </c>
      <c r="G51" s="73"/>
    </row>
    <row r="52" spans="1:7" ht="15.75" customHeight="1">
      <c r="A52" s="39" t="s">
        <v>84</v>
      </c>
      <c r="B52" s="42"/>
      <c r="C52" s="32" t="s">
        <v>435</v>
      </c>
      <c r="D52" s="2" t="s">
        <v>96</v>
      </c>
      <c r="E52" s="71">
        <v>0</v>
      </c>
      <c r="F52" s="72">
        <v>0.15</v>
      </c>
      <c r="G52" s="73"/>
    </row>
    <row r="53" spans="1:7" ht="15.75" customHeight="1">
      <c r="A53" s="39" t="s">
        <v>139</v>
      </c>
      <c r="B53" s="42"/>
      <c r="C53" s="32" t="s">
        <v>436</v>
      </c>
      <c r="D53" s="2" t="s">
        <v>96</v>
      </c>
      <c r="E53" s="71"/>
      <c r="F53" s="72">
        <v>351.57</v>
      </c>
      <c r="G53" s="73"/>
    </row>
    <row r="54" spans="1:7" ht="23.25" customHeight="1">
      <c r="A54" s="39" t="s">
        <v>91</v>
      </c>
      <c r="B54" s="42" t="s">
        <v>136</v>
      </c>
      <c r="C54" s="32" t="s">
        <v>437</v>
      </c>
      <c r="D54" s="2" t="s">
        <v>97</v>
      </c>
      <c r="E54" s="71">
        <v>5010200</v>
      </c>
      <c r="F54" s="72">
        <v>231923.45</v>
      </c>
      <c r="G54" s="73">
        <f aca="true" t="shared" si="0" ref="G54:G80">E54-F54</f>
        <v>4778276.55</v>
      </c>
    </row>
    <row r="55" spans="1:7" ht="23.25" customHeight="1">
      <c r="A55" s="39" t="s">
        <v>91</v>
      </c>
      <c r="B55" s="42" t="s">
        <v>162</v>
      </c>
      <c r="C55" s="32" t="s">
        <v>437</v>
      </c>
      <c r="D55" s="2" t="s">
        <v>97</v>
      </c>
      <c r="E55" s="71">
        <v>0</v>
      </c>
      <c r="F55" s="72">
        <v>0</v>
      </c>
      <c r="G55" s="73">
        <f t="shared" si="0"/>
        <v>0</v>
      </c>
    </row>
    <row r="56" spans="1:7" ht="23.25" customHeight="1">
      <c r="A56" s="39" t="s">
        <v>145</v>
      </c>
      <c r="B56" s="42"/>
      <c r="C56" s="32" t="s">
        <v>438</v>
      </c>
      <c r="D56" s="2" t="s">
        <v>97</v>
      </c>
      <c r="E56" s="71">
        <v>0</v>
      </c>
      <c r="F56" s="72">
        <v>0</v>
      </c>
      <c r="G56" s="73">
        <f t="shared" si="0"/>
        <v>0</v>
      </c>
    </row>
    <row r="57" spans="1:7" ht="15.75" customHeight="1">
      <c r="A57" s="39" t="s">
        <v>85</v>
      </c>
      <c r="B57" s="42"/>
      <c r="C57" s="32" t="s">
        <v>439</v>
      </c>
      <c r="D57" s="2" t="s">
        <v>97</v>
      </c>
      <c r="E57" s="71">
        <v>7717500</v>
      </c>
      <c r="F57" s="72">
        <v>0</v>
      </c>
      <c r="G57" s="73">
        <f t="shared" si="0"/>
        <v>7717500</v>
      </c>
    </row>
    <row r="58" spans="1:7" ht="12.75" customHeight="1">
      <c r="A58" s="39" t="s">
        <v>92</v>
      </c>
      <c r="B58" s="42"/>
      <c r="C58" s="32" t="s">
        <v>440</v>
      </c>
      <c r="D58" s="2" t="s">
        <v>97</v>
      </c>
      <c r="E58" s="71">
        <v>3236700</v>
      </c>
      <c r="F58" s="72">
        <v>0</v>
      </c>
      <c r="G58" s="73">
        <f t="shared" si="0"/>
        <v>3236700</v>
      </c>
    </row>
    <row r="59" spans="1:7" ht="15" customHeight="1">
      <c r="A59" s="39" t="s">
        <v>88</v>
      </c>
      <c r="B59" s="42"/>
      <c r="C59" s="32" t="s">
        <v>441</v>
      </c>
      <c r="D59" s="2" t="s">
        <v>98</v>
      </c>
      <c r="E59" s="71">
        <v>1854500</v>
      </c>
      <c r="F59" s="72">
        <v>377107.52</v>
      </c>
      <c r="G59" s="73">
        <f t="shared" si="0"/>
        <v>1477392.48</v>
      </c>
    </row>
    <row r="60" spans="1:7" ht="15" customHeight="1">
      <c r="A60" s="39" t="s">
        <v>89</v>
      </c>
      <c r="B60" s="42"/>
      <c r="C60" s="32" t="s">
        <v>442</v>
      </c>
      <c r="D60" s="2" t="s">
        <v>98</v>
      </c>
      <c r="E60" s="71">
        <v>100000</v>
      </c>
      <c r="F60" s="72">
        <v>31618</v>
      </c>
      <c r="G60" s="73">
        <f t="shared" si="0"/>
        <v>68382</v>
      </c>
    </row>
    <row r="61" spans="1:7" ht="16.5" customHeight="1">
      <c r="A61" s="39" t="s">
        <v>90</v>
      </c>
      <c r="B61" s="42"/>
      <c r="C61" s="32" t="s">
        <v>443</v>
      </c>
      <c r="D61" s="2" t="s">
        <v>98</v>
      </c>
      <c r="E61" s="71">
        <v>30000</v>
      </c>
      <c r="F61" s="72">
        <v>3630</v>
      </c>
      <c r="G61" s="73">
        <f t="shared" si="0"/>
        <v>26370</v>
      </c>
    </row>
    <row r="62" spans="1:7" ht="15.75" customHeight="1">
      <c r="A62" s="39" t="s">
        <v>150</v>
      </c>
      <c r="B62" s="42" t="s">
        <v>162</v>
      </c>
      <c r="C62" s="32" t="s">
        <v>444</v>
      </c>
      <c r="D62" s="2" t="s">
        <v>98</v>
      </c>
      <c r="E62" s="71">
        <v>0</v>
      </c>
      <c r="F62" s="72">
        <v>0</v>
      </c>
      <c r="G62" s="73">
        <f t="shared" si="0"/>
        <v>0</v>
      </c>
    </row>
    <row r="63" spans="1:7" ht="15" customHeight="1">
      <c r="A63" s="39" t="s">
        <v>118</v>
      </c>
      <c r="B63" s="42"/>
      <c r="C63" s="32" t="s">
        <v>445</v>
      </c>
      <c r="D63" s="2" t="s">
        <v>117</v>
      </c>
      <c r="E63" s="71">
        <v>2300000</v>
      </c>
      <c r="F63" s="72">
        <v>0</v>
      </c>
      <c r="G63" s="73">
        <f t="shared" si="0"/>
        <v>2300000</v>
      </c>
    </row>
    <row r="64" spans="1:7" ht="15.75" customHeight="1">
      <c r="A64" s="39" t="s">
        <v>86</v>
      </c>
      <c r="B64" s="42"/>
      <c r="C64" s="32" t="s">
        <v>446</v>
      </c>
      <c r="D64" s="2" t="s">
        <v>101</v>
      </c>
      <c r="E64" s="71">
        <v>0</v>
      </c>
      <c r="F64" s="72">
        <v>0</v>
      </c>
      <c r="G64" s="73">
        <f>E64-F64</f>
        <v>0</v>
      </c>
    </row>
    <row r="65" spans="1:7" ht="15.75" customHeight="1">
      <c r="A65" s="39" t="s">
        <v>86</v>
      </c>
      <c r="B65" s="42" t="s">
        <v>136</v>
      </c>
      <c r="C65" s="32" t="s">
        <v>446</v>
      </c>
      <c r="D65" s="2" t="s">
        <v>101</v>
      </c>
      <c r="E65" s="71">
        <v>1100000</v>
      </c>
      <c r="F65" s="72">
        <v>415656.59</v>
      </c>
      <c r="G65" s="73">
        <f t="shared" si="0"/>
        <v>684343.4099999999</v>
      </c>
    </row>
    <row r="66" spans="1:7" ht="15.75" customHeight="1">
      <c r="A66" s="39" t="s">
        <v>165</v>
      </c>
      <c r="B66" s="42"/>
      <c r="C66" s="32" t="s">
        <v>447</v>
      </c>
      <c r="D66" s="2" t="s">
        <v>166</v>
      </c>
      <c r="E66" s="71">
        <v>42000</v>
      </c>
      <c r="F66" s="72">
        <v>0</v>
      </c>
      <c r="G66" s="73">
        <f t="shared" si="0"/>
        <v>42000</v>
      </c>
    </row>
    <row r="67" spans="1:7" ht="15.75" customHeight="1">
      <c r="A67" s="39" t="s">
        <v>87</v>
      </c>
      <c r="B67" s="42"/>
      <c r="C67" s="32" t="s">
        <v>448</v>
      </c>
      <c r="D67" s="2" t="s">
        <v>99</v>
      </c>
      <c r="E67" s="71">
        <v>0</v>
      </c>
      <c r="F67" s="72">
        <v>79400.9</v>
      </c>
      <c r="G67" s="73">
        <f t="shared" si="0"/>
        <v>-79400.9</v>
      </c>
    </row>
    <row r="68" spans="1:7" ht="15.75" customHeight="1">
      <c r="A68" s="39" t="s">
        <v>87</v>
      </c>
      <c r="B68" s="42" t="s">
        <v>152</v>
      </c>
      <c r="C68" s="32" t="s">
        <v>448</v>
      </c>
      <c r="D68" s="2" t="s">
        <v>99</v>
      </c>
      <c r="E68" s="71">
        <v>0</v>
      </c>
      <c r="F68" s="72">
        <v>0</v>
      </c>
      <c r="G68" s="73">
        <f>E68-F68</f>
        <v>0</v>
      </c>
    </row>
    <row r="69" spans="1:7" ht="24" customHeight="1">
      <c r="A69" s="39" t="s">
        <v>121</v>
      </c>
      <c r="B69" s="42"/>
      <c r="C69" s="32" t="s">
        <v>449</v>
      </c>
      <c r="D69" s="2" t="s">
        <v>99</v>
      </c>
      <c r="E69" s="71">
        <v>0</v>
      </c>
      <c r="F69" s="72">
        <v>0</v>
      </c>
      <c r="G69" s="73">
        <f t="shared" si="0"/>
        <v>0</v>
      </c>
    </row>
    <row r="70" spans="1:7" ht="24" customHeight="1">
      <c r="A70" s="39" t="s">
        <v>121</v>
      </c>
      <c r="B70" s="42"/>
      <c r="C70" s="32" t="s">
        <v>450</v>
      </c>
      <c r="D70" s="2" t="s">
        <v>99</v>
      </c>
      <c r="E70" s="71">
        <v>0</v>
      </c>
      <c r="F70" s="72">
        <v>0</v>
      </c>
      <c r="G70" s="73">
        <f>E70-F70</f>
        <v>0</v>
      </c>
    </row>
    <row r="71" spans="1:7" ht="22.5" customHeight="1">
      <c r="A71" s="39" t="s">
        <v>158</v>
      </c>
      <c r="B71" s="42"/>
      <c r="C71" s="32" t="s">
        <v>451</v>
      </c>
      <c r="D71" s="2" t="s">
        <v>100</v>
      </c>
      <c r="E71" s="71">
        <v>6274900</v>
      </c>
      <c r="F71" s="72">
        <v>1254980</v>
      </c>
      <c r="G71" s="73">
        <f t="shared" si="0"/>
        <v>5019920</v>
      </c>
    </row>
    <row r="72" spans="1:7" ht="22.5" customHeight="1">
      <c r="A72" s="123" t="s">
        <v>159</v>
      </c>
      <c r="B72" s="42"/>
      <c r="C72" s="32" t="s">
        <v>452</v>
      </c>
      <c r="D72" s="2" t="s">
        <v>100</v>
      </c>
      <c r="E72" s="71">
        <v>0</v>
      </c>
      <c r="F72" s="72">
        <v>0</v>
      </c>
      <c r="G72" s="73">
        <f aca="true" t="shared" si="1" ref="G72:G78">E72-F72</f>
        <v>0</v>
      </c>
    </row>
    <row r="73" spans="1:7" ht="15" customHeight="1">
      <c r="A73" s="101" t="s">
        <v>321</v>
      </c>
      <c r="B73" s="55"/>
      <c r="C73" s="32" t="s">
        <v>453</v>
      </c>
      <c r="D73" s="2" t="s">
        <v>100</v>
      </c>
      <c r="E73" s="71">
        <v>0</v>
      </c>
      <c r="F73" s="72">
        <v>0</v>
      </c>
      <c r="G73" s="73">
        <f t="shared" si="1"/>
        <v>0</v>
      </c>
    </row>
    <row r="74" spans="1:7" ht="18" customHeight="1">
      <c r="A74" s="105" t="s">
        <v>168</v>
      </c>
      <c r="B74" s="55"/>
      <c r="C74" s="32" t="s">
        <v>454</v>
      </c>
      <c r="D74" s="2" t="s">
        <v>100</v>
      </c>
      <c r="E74" s="71">
        <v>15000000</v>
      </c>
      <c r="F74" s="71">
        <v>0</v>
      </c>
      <c r="G74" s="73">
        <f t="shared" si="1"/>
        <v>15000000</v>
      </c>
    </row>
    <row r="75" spans="1:7" ht="16.5" customHeight="1">
      <c r="A75" s="101" t="s">
        <v>169</v>
      </c>
      <c r="B75" s="55"/>
      <c r="C75" s="32" t="s">
        <v>455</v>
      </c>
      <c r="D75" s="2" t="s">
        <v>100</v>
      </c>
      <c r="E75" s="71">
        <v>0</v>
      </c>
      <c r="F75" s="72">
        <v>0</v>
      </c>
      <c r="G75" s="73">
        <f t="shared" si="1"/>
        <v>0</v>
      </c>
    </row>
    <row r="76" spans="1:7" ht="16.5" customHeight="1">
      <c r="A76" s="101" t="s">
        <v>257</v>
      </c>
      <c r="B76" s="55"/>
      <c r="C76" s="32" t="s">
        <v>456</v>
      </c>
      <c r="D76" s="2" t="s">
        <v>100</v>
      </c>
      <c r="E76" s="71">
        <v>0</v>
      </c>
      <c r="F76" s="72">
        <v>0</v>
      </c>
      <c r="G76" s="73">
        <f>E76-F76</f>
        <v>0</v>
      </c>
    </row>
    <row r="77" spans="1:7" ht="12.75" customHeight="1">
      <c r="A77" s="100" t="s">
        <v>303</v>
      </c>
      <c r="B77" s="42"/>
      <c r="C77" s="32" t="s">
        <v>457</v>
      </c>
      <c r="D77" s="96" t="s">
        <v>100</v>
      </c>
      <c r="E77" s="97">
        <v>0</v>
      </c>
      <c r="F77" s="98">
        <v>0</v>
      </c>
      <c r="G77" s="74">
        <f t="shared" si="1"/>
        <v>0</v>
      </c>
    </row>
    <row r="78" spans="1:7" ht="13.5" customHeight="1">
      <c r="A78" s="101" t="s">
        <v>178</v>
      </c>
      <c r="B78" s="55"/>
      <c r="C78" s="32" t="s">
        <v>458</v>
      </c>
      <c r="D78" s="2" t="s">
        <v>100</v>
      </c>
      <c r="E78" s="71">
        <v>0</v>
      </c>
      <c r="F78" s="98">
        <v>0</v>
      </c>
      <c r="G78" s="73">
        <f t="shared" si="1"/>
        <v>0</v>
      </c>
    </row>
    <row r="79" spans="1:7" ht="13.5" customHeight="1">
      <c r="A79" s="101" t="s">
        <v>321</v>
      </c>
      <c r="B79" s="55"/>
      <c r="C79" s="32" t="s">
        <v>459</v>
      </c>
      <c r="D79" s="2" t="s">
        <v>100</v>
      </c>
      <c r="E79" s="71">
        <v>0</v>
      </c>
      <c r="F79" s="72">
        <v>0</v>
      </c>
      <c r="G79" s="73">
        <f>E79-F79</f>
        <v>0</v>
      </c>
    </row>
    <row r="80" spans="1:7" ht="14.25" customHeight="1">
      <c r="A80" s="101" t="s">
        <v>135</v>
      </c>
      <c r="B80" s="55"/>
      <c r="C80" s="32" t="s">
        <v>460</v>
      </c>
      <c r="D80" s="2" t="s">
        <v>100</v>
      </c>
      <c r="E80" s="112">
        <v>600841</v>
      </c>
      <c r="F80" s="72">
        <v>170428</v>
      </c>
      <c r="G80" s="73">
        <f t="shared" si="0"/>
        <v>430413</v>
      </c>
    </row>
    <row r="81" spans="1:7" ht="21.75" customHeight="1">
      <c r="A81" s="99" t="s">
        <v>116</v>
      </c>
      <c r="B81" s="55"/>
      <c r="C81" s="32" t="s">
        <v>428</v>
      </c>
      <c r="D81" s="2" t="s">
        <v>100</v>
      </c>
      <c r="E81" s="112">
        <v>547480</v>
      </c>
      <c r="F81" s="72">
        <v>136870</v>
      </c>
      <c r="G81" s="73">
        <f aca="true" t="shared" si="2" ref="G81:G87">E81-F81</f>
        <v>410610</v>
      </c>
    </row>
    <row r="82" spans="1:7" ht="24" customHeight="1">
      <c r="A82" s="100" t="s">
        <v>120</v>
      </c>
      <c r="B82" s="42"/>
      <c r="C82" s="95" t="s">
        <v>429</v>
      </c>
      <c r="D82" s="96" t="s">
        <v>100</v>
      </c>
      <c r="E82" s="97">
        <v>420000</v>
      </c>
      <c r="F82" s="98">
        <v>0</v>
      </c>
      <c r="G82" s="74">
        <f t="shared" si="2"/>
        <v>420000</v>
      </c>
    </row>
    <row r="83" spans="1:7" ht="14.25" customHeight="1">
      <c r="A83" s="100" t="s">
        <v>302</v>
      </c>
      <c r="B83" s="42"/>
      <c r="C83" s="95" t="s">
        <v>430</v>
      </c>
      <c r="D83" s="96" t="s">
        <v>100</v>
      </c>
      <c r="E83" s="97">
        <v>0</v>
      </c>
      <c r="F83" s="98">
        <v>0</v>
      </c>
      <c r="G83" s="74">
        <f t="shared" si="2"/>
        <v>0</v>
      </c>
    </row>
    <row r="84" spans="1:7" ht="12.75" customHeight="1">
      <c r="A84" s="100" t="s">
        <v>235</v>
      </c>
      <c r="B84" s="42"/>
      <c r="C84" s="95" t="s">
        <v>431</v>
      </c>
      <c r="D84" s="96" t="s">
        <v>100</v>
      </c>
      <c r="E84" s="97">
        <v>0</v>
      </c>
      <c r="F84" s="98">
        <v>0</v>
      </c>
      <c r="G84" s="74">
        <f t="shared" si="2"/>
        <v>0</v>
      </c>
    </row>
    <row r="85" spans="1:7" ht="12.75" customHeight="1">
      <c r="A85" s="101" t="s">
        <v>164</v>
      </c>
      <c r="B85" s="55"/>
      <c r="C85" s="32" t="s">
        <v>432</v>
      </c>
      <c r="D85" s="2" t="s">
        <v>100</v>
      </c>
      <c r="E85" s="71">
        <v>0</v>
      </c>
      <c r="F85" s="71">
        <v>0</v>
      </c>
      <c r="G85" s="73">
        <f t="shared" si="2"/>
        <v>0</v>
      </c>
    </row>
    <row r="86" spans="1:7" ht="12.75" customHeight="1">
      <c r="A86" s="95" t="s">
        <v>317</v>
      </c>
      <c r="B86" s="55"/>
      <c r="C86" s="32" t="s">
        <v>427</v>
      </c>
      <c r="D86" s="2" t="s">
        <v>99</v>
      </c>
      <c r="E86" s="71">
        <v>0</v>
      </c>
      <c r="F86" s="71">
        <v>0</v>
      </c>
      <c r="G86" s="73">
        <f>E86-F86</f>
        <v>0</v>
      </c>
    </row>
    <row r="87" spans="1:7" ht="14.25" customHeight="1">
      <c r="A87" s="95" t="s">
        <v>316</v>
      </c>
      <c r="B87" s="42"/>
      <c r="C87" s="95" t="s">
        <v>426</v>
      </c>
      <c r="D87" s="96" t="s">
        <v>100</v>
      </c>
      <c r="E87" s="97">
        <v>0</v>
      </c>
      <c r="F87" s="98">
        <v>-5000000</v>
      </c>
      <c r="G87" s="74">
        <f t="shared" si="2"/>
        <v>5000000</v>
      </c>
    </row>
    <row r="88" spans="1:7" ht="15.75" customHeight="1">
      <c r="A88" s="30"/>
      <c r="B88" s="43"/>
      <c r="C88" s="28"/>
      <c r="D88" s="28"/>
      <c r="E88" s="58"/>
      <c r="F88" s="58" t="s">
        <v>47</v>
      </c>
      <c r="G88" s="28"/>
    </row>
    <row r="89" spans="1:7" ht="10.5" customHeight="1">
      <c r="A89" s="25"/>
      <c r="B89" s="44"/>
      <c r="C89" s="4"/>
      <c r="D89" s="4"/>
      <c r="E89" s="26"/>
      <c r="F89" s="26"/>
      <c r="G89" s="26"/>
    </row>
    <row r="90" spans="1:7" ht="15">
      <c r="A90" s="34" t="s">
        <v>46</v>
      </c>
      <c r="C90" s="13"/>
      <c r="D90" s="13"/>
      <c r="E90" s="12"/>
      <c r="G90" s="58"/>
    </row>
    <row r="91" spans="1:7" ht="11.25" customHeight="1">
      <c r="A91" s="33"/>
      <c r="B91" s="45"/>
      <c r="C91" s="16"/>
      <c r="D91" s="16"/>
      <c r="E91" s="17"/>
      <c r="F91" s="17"/>
      <c r="G91" s="18"/>
    </row>
    <row r="92" spans="1:7" ht="12.75">
      <c r="A92" s="8"/>
      <c r="B92" s="9" t="s">
        <v>14</v>
      </c>
      <c r="C92" s="9" t="s">
        <v>10</v>
      </c>
      <c r="D92" s="9"/>
      <c r="E92" s="7" t="s">
        <v>51</v>
      </c>
      <c r="F92" s="66"/>
      <c r="G92" s="65" t="s">
        <v>37</v>
      </c>
    </row>
    <row r="93" spans="1:7" ht="10.5" customHeight="1">
      <c r="A93" s="9" t="s">
        <v>6</v>
      </c>
      <c r="B93" s="9" t="s">
        <v>15</v>
      </c>
      <c r="C93" s="29" t="s">
        <v>11</v>
      </c>
      <c r="D93" s="29"/>
      <c r="E93" s="7" t="s">
        <v>52</v>
      </c>
      <c r="F93" s="7" t="s">
        <v>42</v>
      </c>
      <c r="G93" s="19" t="s">
        <v>4</v>
      </c>
    </row>
    <row r="94" spans="1:7" ht="10.5" customHeight="1">
      <c r="A94" s="9"/>
      <c r="B94" s="9" t="s">
        <v>16</v>
      </c>
      <c r="C94" s="9" t="s">
        <v>12</v>
      </c>
      <c r="D94" s="9"/>
      <c r="E94" s="7" t="s">
        <v>4</v>
      </c>
      <c r="F94" s="7"/>
      <c r="G94" s="19"/>
    </row>
    <row r="95" spans="1:7" ht="9.75" customHeight="1" thickBot="1">
      <c r="A95" s="5">
        <v>1</v>
      </c>
      <c r="B95" s="11">
        <v>2</v>
      </c>
      <c r="C95" s="11">
        <v>3</v>
      </c>
      <c r="D95" s="11"/>
      <c r="E95" s="6" t="s">
        <v>2</v>
      </c>
      <c r="F95" s="6" t="s">
        <v>43</v>
      </c>
      <c r="G95" s="20" t="s">
        <v>44</v>
      </c>
    </row>
    <row r="96" spans="1:7" ht="25.5" customHeight="1">
      <c r="A96" s="10" t="s">
        <v>17</v>
      </c>
      <c r="B96" s="46" t="s">
        <v>20</v>
      </c>
      <c r="C96" s="48" t="s">
        <v>50</v>
      </c>
      <c r="D96" s="87"/>
      <c r="E96" s="112">
        <v>-2000000</v>
      </c>
      <c r="F96" s="32"/>
      <c r="G96" s="23"/>
    </row>
    <row r="97" spans="1:7" ht="18" customHeight="1">
      <c r="A97" s="50" t="s">
        <v>23</v>
      </c>
      <c r="B97" s="51"/>
      <c r="C97" s="60"/>
      <c r="D97" s="88"/>
      <c r="E97" s="52"/>
      <c r="F97" s="53"/>
      <c r="G97" s="54"/>
    </row>
    <row r="98" spans="1:7" ht="22.5" customHeight="1">
      <c r="A98" s="10" t="s">
        <v>32</v>
      </c>
      <c r="B98" s="56" t="s">
        <v>24</v>
      </c>
      <c r="C98" s="2" t="s">
        <v>50</v>
      </c>
      <c r="D98" s="2"/>
      <c r="E98" s="2"/>
      <c r="F98" s="32"/>
      <c r="G98" s="24"/>
    </row>
    <row r="99" spans="1:7" ht="17.25" customHeight="1">
      <c r="A99" s="50" t="s">
        <v>22</v>
      </c>
      <c r="B99" s="51"/>
      <c r="C99" s="52"/>
      <c r="D99" s="52"/>
      <c r="E99" s="52"/>
      <c r="F99" s="53"/>
      <c r="G99" s="54"/>
    </row>
    <row r="100" spans="1:7" ht="2.25" customHeight="1">
      <c r="A100" s="10"/>
      <c r="B100" s="55"/>
      <c r="C100" s="2"/>
      <c r="D100" s="2"/>
      <c r="E100" s="2"/>
      <c r="F100" s="32"/>
      <c r="G100" s="24"/>
    </row>
    <row r="101" spans="1:7" ht="15" customHeight="1">
      <c r="A101" s="10"/>
      <c r="B101" s="42"/>
      <c r="C101" s="2"/>
      <c r="D101" s="2"/>
      <c r="E101" s="2"/>
      <c r="F101" s="32"/>
      <c r="G101" s="24"/>
    </row>
    <row r="102" spans="1:7" ht="21" customHeight="1">
      <c r="A102" s="10" t="s">
        <v>33</v>
      </c>
      <c r="B102" s="47" t="s">
        <v>25</v>
      </c>
      <c r="C102" s="2" t="s">
        <v>50</v>
      </c>
      <c r="D102" s="2"/>
      <c r="E102" s="2"/>
      <c r="F102" s="32"/>
      <c r="G102" s="24"/>
    </row>
    <row r="103" spans="1:7" ht="12" customHeight="1">
      <c r="A103" s="50" t="s">
        <v>22</v>
      </c>
      <c r="B103" s="51"/>
      <c r="C103" s="52"/>
      <c r="D103" s="52"/>
      <c r="E103" s="52"/>
      <c r="F103" s="53"/>
      <c r="G103" s="54"/>
    </row>
    <row r="104" spans="1:7" ht="3.75" customHeight="1">
      <c r="A104" s="10"/>
      <c r="B104" s="56"/>
      <c r="C104" s="2"/>
      <c r="D104" s="2"/>
      <c r="E104" s="2"/>
      <c r="F104" s="32"/>
      <c r="G104" s="24"/>
    </row>
    <row r="105" spans="1:7" ht="13.5" customHeight="1">
      <c r="A105" s="10"/>
      <c r="B105" s="56"/>
      <c r="C105" s="2"/>
      <c r="D105" s="2"/>
      <c r="E105" s="2"/>
      <c r="F105" s="32"/>
      <c r="G105" s="24"/>
    </row>
    <row r="106" spans="1:7" ht="17.25" customHeight="1">
      <c r="A106" s="10" t="s">
        <v>28</v>
      </c>
      <c r="B106" s="47" t="s">
        <v>21</v>
      </c>
      <c r="C106" s="2"/>
      <c r="D106" s="2"/>
      <c r="E106" s="71"/>
      <c r="F106" s="71">
        <f>F107-F108</f>
        <v>762377.1500000004</v>
      </c>
      <c r="G106" s="59"/>
    </row>
    <row r="107" spans="1:7" ht="18" customHeight="1">
      <c r="A107" s="10" t="s">
        <v>30</v>
      </c>
      <c r="B107" s="47" t="s">
        <v>26</v>
      </c>
      <c r="C107" s="2"/>
      <c r="D107" s="2"/>
      <c r="E107" s="71">
        <f>E16</f>
        <v>83241521</v>
      </c>
      <c r="F107" s="71">
        <f>F16</f>
        <v>3587226.7300000004</v>
      </c>
      <c r="G107" s="24" t="s">
        <v>29</v>
      </c>
    </row>
    <row r="108" spans="1:7" ht="17.25" customHeight="1" thickBot="1">
      <c r="A108" s="10" t="s">
        <v>31</v>
      </c>
      <c r="B108" s="57" t="s">
        <v>27</v>
      </c>
      <c r="C108" s="36"/>
      <c r="D108" s="36"/>
      <c r="E108" s="71">
        <f>Лист2!F7</f>
        <v>85241521</v>
      </c>
      <c r="F108" s="71">
        <f>Лист2!G7</f>
        <v>2824849.58</v>
      </c>
      <c r="G108" s="37" t="s">
        <v>29</v>
      </c>
    </row>
    <row r="109" spans="1:7" ht="12.75" customHeight="1">
      <c r="A109" s="50"/>
      <c r="B109" s="62"/>
      <c r="C109" s="28"/>
      <c r="D109" s="28"/>
      <c r="E109" s="28"/>
      <c r="F109" s="28"/>
      <c r="G109" s="28"/>
    </row>
    <row r="110" spans="1:7" ht="12.75" customHeight="1">
      <c r="A110" s="50"/>
      <c r="B110" s="62"/>
      <c r="C110" s="28"/>
      <c r="D110" s="28"/>
      <c r="E110" s="28"/>
      <c r="F110" s="28"/>
      <c r="G110" s="28"/>
    </row>
    <row r="111" spans="1:7" ht="12.75" customHeight="1">
      <c r="A111" s="25" t="s">
        <v>176</v>
      </c>
      <c r="B111" s="62"/>
      <c r="C111" s="28"/>
      <c r="D111" s="28"/>
      <c r="E111" s="28"/>
      <c r="F111" s="28"/>
      <c r="G111" s="28"/>
    </row>
    <row r="112" spans="1:7" ht="10.5" customHeight="1">
      <c r="A112" s="13" t="s">
        <v>175</v>
      </c>
      <c r="B112" s="62"/>
      <c r="C112" s="28"/>
      <c r="D112" s="28"/>
      <c r="E112" s="28"/>
      <c r="F112" s="28"/>
      <c r="G112" s="28"/>
    </row>
    <row r="113" spans="1:7" ht="11.25" customHeight="1">
      <c r="A113" s="13"/>
      <c r="B113" s="62"/>
      <c r="C113" s="28"/>
      <c r="D113" s="28"/>
      <c r="E113" s="28"/>
      <c r="F113" s="28"/>
      <c r="G113" s="28"/>
    </row>
    <row r="114" spans="1:7" ht="12.75" customHeight="1">
      <c r="A114" s="25" t="s">
        <v>177</v>
      </c>
      <c r="B114" s="62"/>
      <c r="C114" s="28"/>
      <c r="D114" s="28"/>
      <c r="E114" s="28"/>
      <c r="F114" s="28"/>
      <c r="G114" s="28"/>
    </row>
    <row r="115" spans="1:7" ht="10.5" customHeight="1">
      <c r="A115" s="13" t="s">
        <v>162</v>
      </c>
      <c r="B115" s="62"/>
      <c r="C115" s="28"/>
      <c r="D115" s="28"/>
      <c r="E115" s="28"/>
      <c r="F115" s="28"/>
      <c r="G115" s="28"/>
    </row>
    <row r="116" spans="2:7" ht="12.75" customHeight="1">
      <c r="B116" s="62"/>
      <c r="C116" s="28"/>
      <c r="D116" s="28"/>
      <c r="E116" s="28"/>
      <c r="F116" s="28"/>
      <c r="G116" s="28"/>
    </row>
    <row r="117" spans="1:7" ht="12.75" customHeight="1">
      <c r="A117" s="13" t="s">
        <v>464</v>
      </c>
      <c r="B117" s="62"/>
      <c r="C117" s="28"/>
      <c r="D117" s="28"/>
      <c r="E117" s="28"/>
      <c r="F117" s="28"/>
      <c r="G117" s="28"/>
    </row>
    <row r="118" spans="1:7" ht="12.75" customHeight="1">
      <c r="A118" s="50"/>
      <c r="B118" s="62"/>
      <c r="C118" s="28"/>
      <c r="D118" s="28"/>
      <c r="E118" s="28"/>
      <c r="F118" s="28"/>
      <c r="G118" s="28"/>
    </row>
    <row r="119" spans="1:7" ht="12.75" customHeight="1">
      <c r="A119" s="50"/>
      <c r="B119" s="62"/>
      <c r="C119" s="28"/>
      <c r="D119" s="28"/>
      <c r="E119" s="28"/>
      <c r="F119" s="28"/>
      <c r="G119" s="28"/>
    </row>
    <row r="120" spans="1:7" ht="12.75" customHeight="1">
      <c r="A120" s="50"/>
      <c r="B120" s="62"/>
      <c r="C120" s="28"/>
      <c r="D120" s="28"/>
      <c r="E120" s="28"/>
      <c r="F120" s="28"/>
      <c r="G120" s="28"/>
    </row>
    <row r="121" spans="1:7" ht="12.75" customHeight="1">
      <c r="A121" s="50"/>
      <c r="B121" s="62"/>
      <c r="C121" s="28"/>
      <c r="D121" s="28"/>
      <c r="E121" s="28"/>
      <c r="F121" s="28"/>
      <c r="G121" s="28"/>
    </row>
    <row r="122" spans="1:7" ht="22.5" customHeight="1">
      <c r="A122" s="50"/>
      <c r="B122" s="62"/>
      <c r="C122" s="28"/>
      <c r="D122" s="28"/>
      <c r="E122" s="28"/>
      <c r="F122" s="28"/>
      <c r="G122" s="28"/>
    </row>
    <row r="123" spans="1:5" ht="11.25" customHeight="1">
      <c r="A123" s="13"/>
      <c r="B123" s="13"/>
      <c r="C123" s="25"/>
      <c r="D123" s="25"/>
      <c r="E123" s="64"/>
    </row>
    <row r="124" spans="1:5" ht="11.25" customHeight="1">
      <c r="A124" s="13"/>
      <c r="B124" s="13"/>
      <c r="C124" s="25"/>
      <c r="D124" s="25"/>
      <c r="E124" s="64"/>
    </row>
    <row r="125" spans="1:5" ht="11.25" customHeight="1">
      <c r="A125" s="13"/>
      <c r="B125" s="13"/>
      <c r="C125" s="25"/>
      <c r="D125" s="25"/>
      <c r="E125" s="64"/>
    </row>
    <row r="126" spans="1:5" ht="11.25" customHeight="1">
      <c r="A126" s="13"/>
      <c r="B126" s="13"/>
      <c r="C126" s="25"/>
      <c r="D126" s="25"/>
      <c r="E126" s="64"/>
    </row>
    <row r="127" spans="1:5" ht="11.25" customHeight="1">
      <c r="A127" s="13"/>
      <c r="B127" s="13"/>
      <c r="C127" s="25"/>
      <c r="D127" s="25"/>
      <c r="E127" s="64"/>
    </row>
    <row r="128" spans="1:6" ht="11.25" customHeight="1">
      <c r="A128" s="13"/>
      <c r="B128" s="13"/>
      <c r="C128" s="25"/>
      <c r="D128" s="25"/>
      <c r="E128" s="64"/>
      <c r="F128"/>
    </row>
    <row r="129" spans="1:6" ht="11.25" customHeight="1">
      <c r="A129" s="13"/>
      <c r="B129" s="13"/>
      <c r="C129" s="25"/>
      <c r="D129" s="25"/>
      <c r="E129" s="64"/>
      <c r="F129"/>
    </row>
    <row r="130" spans="1:6" ht="11.25" customHeight="1">
      <c r="A130" s="13"/>
      <c r="B130" s="13"/>
      <c r="C130" s="25"/>
      <c r="D130" s="25"/>
      <c r="E130" s="64"/>
      <c r="F130"/>
    </row>
    <row r="131" spans="1:6" ht="11.25" customHeight="1">
      <c r="A131" s="13"/>
      <c r="B131" s="13"/>
      <c r="C131" s="25"/>
      <c r="D131" s="25"/>
      <c r="E131" s="64"/>
      <c r="F131"/>
    </row>
    <row r="132" spans="1:6" ht="11.25" customHeight="1">
      <c r="A132" s="13"/>
      <c r="B132" s="13"/>
      <c r="C132" s="25"/>
      <c r="D132" s="25"/>
      <c r="E132" s="64"/>
      <c r="F132"/>
    </row>
    <row r="133" spans="1:6" ht="11.25" customHeight="1">
      <c r="A133" s="13"/>
      <c r="B133" s="13"/>
      <c r="C133" s="25"/>
      <c r="D133" s="25"/>
      <c r="E133" s="64"/>
      <c r="F133"/>
    </row>
    <row r="134" spans="1:6" ht="11.25" customHeight="1">
      <c r="A134" s="13"/>
      <c r="B134" s="13"/>
      <c r="C134" s="25"/>
      <c r="D134" s="25"/>
      <c r="E134" s="64"/>
      <c r="F134"/>
    </row>
    <row r="135" spans="1:6" ht="11.25" customHeight="1">
      <c r="A135" s="13"/>
      <c r="B135" s="13"/>
      <c r="C135" s="25"/>
      <c r="D135" s="25"/>
      <c r="E135" s="64"/>
      <c r="F135"/>
    </row>
    <row r="136" spans="1:6" ht="11.25" customHeight="1">
      <c r="A136" s="13"/>
      <c r="B136" s="13"/>
      <c r="C136" s="25"/>
      <c r="D136" s="25"/>
      <c r="E136" s="64"/>
      <c r="F136"/>
    </row>
    <row r="137" spans="1:6" ht="11.25" customHeight="1">
      <c r="A137" s="13"/>
      <c r="B137" s="13"/>
      <c r="C137" s="25"/>
      <c r="D137" s="25"/>
      <c r="E137" s="64"/>
      <c r="F137"/>
    </row>
    <row r="138" spans="1:6" ht="11.25" customHeight="1">
      <c r="A138" s="13"/>
      <c r="B138" s="13"/>
      <c r="C138" s="25"/>
      <c r="D138" s="25"/>
      <c r="E138" s="64"/>
      <c r="F138"/>
    </row>
    <row r="139" spans="1:6" ht="11.25" customHeight="1">
      <c r="A139" s="13"/>
      <c r="B139" s="13"/>
      <c r="C139" s="25"/>
      <c r="D139" s="25"/>
      <c r="E139" s="64"/>
      <c r="F139"/>
    </row>
    <row r="140" spans="1:6" ht="11.25" customHeight="1">
      <c r="A140" s="13"/>
      <c r="B140" s="13"/>
      <c r="C140" s="25"/>
      <c r="D140" s="25"/>
      <c r="E140" s="64"/>
      <c r="F140"/>
    </row>
    <row r="141" spans="1:6" ht="11.25" customHeight="1">
      <c r="A141" s="13"/>
      <c r="B141" s="13"/>
      <c r="C141" s="25"/>
      <c r="D141" s="25"/>
      <c r="E141" s="64"/>
      <c r="F141"/>
    </row>
    <row r="142" spans="1:6" ht="11.25" customHeight="1">
      <c r="A142" s="13"/>
      <c r="B142" s="13"/>
      <c r="C142" s="25"/>
      <c r="D142" s="25"/>
      <c r="E142" s="64"/>
      <c r="F142"/>
    </row>
    <row r="143" spans="1:6" ht="23.25" customHeight="1">
      <c r="A143" s="13"/>
      <c r="F143"/>
    </row>
    <row r="144" spans="5:6" ht="9.75" customHeight="1">
      <c r="E144"/>
      <c r="F144"/>
    </row>
    <row r="145" spans="1:6" ht="12.75" customHeight="1">
      <c r="A145" s="25"/>
      <c r="B145" s="25"/>
      <c r="C145" s="4"/>
      <c r="D145" s="4"/>
      <c r="E145"/>
      <c r="F145"/>
    </row>
  </sheetData>
  <sheetProtection/>
  <mergeCells count="1">
    <mergeCell ref="A10:G10"/>
  </mergeCells>
  <printOptions/>
  <pageMargins left="0.5905511811023623" right="0.1968503937007874" top="0.5905511811023623" bottom="0.1968503937007874" header="0" footer="0"/>
  <pageSetup horizontalDpi="600" verticalDpi="600" orientation="portrait" pageOrder="overThenDown" paperSize="9" scale="99" r:id="rId1"/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showGridLines="0" tabSelected="1" zoomScalePageLayoutView="0" workbookViewId="0" topLeftCell="A103">
      <selection activeCell="G7" sqref="G7"/>
    </sheetView>
  </sheetViews>
  <sheetFormatPr defaultColWidth="9.00390625" defaultRowHeight="12.75"/>
  <cols>
    <col min="1" max="1" width="25.00390625" style="0" customWidth="1"/>
    <col min="2" max="2" width="4.00390625" style="0" customWidth="1"/>
    <col min="3" max="3" width="20.375" style="0" customWidth="1"/>
    <col min="4" max="4" width="4.875" style="0" customWidth="1"/>
    <col min="5" max="5" width="4.625" style="0" customWidth="1"/>
    <col min="6" max="6" width="12.625" style="0" customWidth="1"/>
    <col min="7" max="7" width="11.625" style="0" customWidth="1"/>
    <col min="8" max="8" width="11.375" style="0" customWidth="1"/>
  </cols>
  <sheetData>
    <row r="1" spans="2:8" ht="14.25" customHeight="1">
      <c r="B1" s="34" t="s">
        <v>461</v>
      </c>
      <c r="C1" s="13"/>
      <c r="D1" s="13"/>
      <c r="E1" s="13"/>
      <c r="G1" s="12" t="s">
        <v>38</v>
      </c>
      <c r="H1" s="12"/>
    </row>
    <row r="2" spans="1:8" ht="9" customHeight="1">
      <c r="A2" s="33"/>
      <c r="B2" s="33"/>
      <c r="C2" s="16"/>
      <c r="D2" s="16"/>
      <c r="E2" s="16"/>
      <c r="F2" s="17"/>
      <c r="G2" s="17"/>
      <c r="H2" s="17"/>
    </row>
    <row r="3" spans="1:8" ht="12.75">
      <c r="A3" s="9"/>
      <c r="B3" s="9"/>
      <c r="C3" s="9" t="s">
        <v>9</v>
      </c>
      <c r="D3" s="9" t="s">
        <v>108</v>
      </c>
      <c r="E3" s="102" t="s">
        <v>108</v>
      </c>
      <c r="F3" s="7" t="s">
        <v>53</v>
      </c>
      <c r="G3" s="67"/>
      <c r="H3" s="65" t="s">
        <v>3</v>
      </c>
    </row>
    <row r="4" spans="1:8" ht="12.75">
      <c r="A4" s="8"/>
      <c r="B4" s="9"/>
      <c r="C4" s="29" t="s">
        <v>34</v>
      </c>
      <c r="D4" s="29" t="s">
        <v>109</v>
      </c>
      <c r="E4" s="29" t="s">
        <v>155</v>
      </c>
      <c r="F4" s="7" t="s">
        <v>52</v>
      </c>
      <c r="G4" s="29" t="s">
        <v>42</v>
      </c>
      <c r="H4" s="19" t="s">
        <v>4</v>
      </c>
    </row>
    <row r="5" spans="1:8" ht="11.25" customHeight="1">
      <c r="A5" s="9" t="s">
        <v>6</v>
      </c>
      <c r="B5" s="9"/>
      <c r="C5" s="9" t="s">
        <v>35</v>
      </c>
      <c r="D5" s="9"/>
      <c r="E5" s="9"/>
      <c r="F5" s="7" t="s">
        <v>4</v>
      </c>
      <c r="G5" s="7"/>
      <c r="H5" s="19"/>
    </row>
    <row r="6" spans="1:8" ht="13.5" thickBot="1">
      <c r="A6" s="5">
        <v>1</v>
      </c>
      <c r="B6" s="11">
        <v>2</v>
      </c>
      <c r="C6" s="11">
        <v>3</v>
      </c>
      <c r="D6" s="11">
        <v>4</v>
      </c>
      <c r="E6" s="11">
        <v>5</v>
      </c>
      <c r="F6" s="6" t="s">
        <v>44</v>
      </c>
      <c r="G6" s="6" t="s">
        <v>110</v>
      </c>
      <c r="H6" s="20" t="s">
        <v>156</v>
      </c>
    </row>
    <row r="7" spans="1:8" ht="15" customHeight="1">
      <c r="A7" s="38" t="s">
        <v>13</v>
      </c>
      <c r="B7" s="46" t="s">
        <v>19</v>
      </c>
      <c r="C7" s="48" t="s">
        <v>29</v>
      </c>
      <c r="D7" s="87"/>
      <c r="E7" s="87"/>
      <c r="F7" s="79">
        <f>F9+F15+F21+F23+F27+F35+F37+F39+F41+F53+F55+F65+F79+F115+F125+F129+F132+F136+F141+F144+F146+F159+F160</f>
        <v>85241521</v>
      </c>
      <c r="G7" s="79">
        <f>G9+G15+G21+G23+G27+G35+G37+G39+G41+G53+G55+G65+G79+G115+G125+G129+G132+G136+G141+G144+G146+G159+G160</f>
        <v>2824849.58</v>
      </c>
      <c r="H7" s="85">
        <f>F7-G7</f>
        <v>82416671.42</v>
      </c>
    </row>
    <row r="8" spans="1:8" ht="15" customHeight="1">
      <c r="A8" s="39" t="s">
        <v>7</v>
      </c>
      <c r="B8" s="47"/>
      <c r="C8" s="49"/>
      <c r="D8" s="87"/>
      <c r="E8" s="87"/>
      <c r="F8" s="71"/>
      <c r="G8" s="72"/>
      <c r="H8" s="74"/>
    </row>
    <row r="9" spans="1:8" ht="15" customHeight="1">
      <c r="A9" s="78" t="s">
        <v>157</v>
      </c>
      <c r="B9" s="47"/>
      <c r="C9" s="2"/>
      <c r="D9" s="2"/>
      <c r="E9" s="2"/>
      <c r="F9" s="79">
        <f>SUM(F10:F14)</f>
        <v>240000</v>
      </c>
      <c r="G9" s="79">
        <f>SUM(G10:G14)</f>
        <v>0</v>
      </c>
      <c r="H9" s="80">
        <f aca="true" t="shared" si="0" ref="H9:H14">F9-G9</f>
        <v>240000</v>
      </c>
    </row>
    <row r="10" spans="1:8" ht="15" customHeight="1">
      <c r="A10" s="39" t="s">
        <v>55</v>
      </c>
      <c r="B10" s="2" t="s">
        <v>338</v>
      </c>
      <c r="C10" s="2" t="s">
        <v>180</v>
      </c>
      <c r="D10" s="2" t="s">
        <v>98</v>
      </c>
      <c r="E10" s="2" t="s">
        <v>124</v>
      </c>
      <c r="F10" s="71">
        <v>160000</v>
      </c>
      <c r="G10" s="71">
        <v>0</v>
      </c>
      <c r="H10" s="73">
        <f t="shared" si="0"/>
        <v>160000</v>
      </c>
    </row>
    <row r="11" spans="1:8" ht="15" customHeight="1">
      <c r="A11" s="39" t="s">
        <v>56</v>
      </c>
      <c r="B11" s="2" t="s">
        <v>339</v>
      </c>
      <c r="C11" s="2" t="s">
        <v>181</v>
      </c>
      <c r="D11" s="2" t="s">
        <v>98</v>
      </c>
      <c r="E11" s="2" t="s">
        <v>124</v>
      </c>
      <c r="F11" s="71">
        <v>50000</v>
      </c>
      <c r="G11" s="71">
        <v>0</v>
      </c>
      <c r="H11" s="73">
        <f t="shared" si="0"/>
        <v>50000</v>
      </c>
    </row>
    <row r="12" spans="1:8" ht="15" customHeight="1">
      <c r="A12" s="39" t="s">
        <v>58</v>
      </c>
      <c r="B12" s="2" t="s">
        <v>339</v>
      </c>
      <c r="C12" s="2" t="s">
        <v>182</v>
      </c>
      <c r="D12" s="2" t="s">
        <v>98</v>
      </c>
      <c r="E12" s="2" t="s">
        <v>124</v>
      </c>
      <c r="F12" s="71">
        <v>0</v>
      </c>
      <c r="G12" s="72">
        <v>0</v>
      </c>
      <c r="H12" s="73">
        <f t="shared" si="0"/>
        <v>0</v>
      </c>
    </row>
    <row r="13" spans="1:8" ht="15" customHeight="1">
      <c r="A13" s="39" t="s">
        <v>61</v>
      </c>
      <c r="B13" s="2" t="s">
        <v>339</v>
      </c>
      <c r="C13" s="2" t="s">
        <v>325</v>
      </c>
      <c r="D13" s="2" t="s">
        <v>98</v>
      </c>
      <c r="E13" s="2" t="s">
        <v>124</v>
      </c>
      <c r="F13" s="71">
        <v>7000</v>
      </c>
      <c r="G13" s="72">
        <v>0</v>
      </c>
      <c r="H13" s="73">
        <f>F13-G13</f>
        <v>7000</v>
      </c>
    </row>
    <row r="14" spans="1:8" ht="15" customHeight="1">
      <c r="A14" s="39" t="s">
        <v>62</v>
      </c>
      <c r="B14" s="2" t="s">
        <v>339</v>
      </c>
      <c r="C14" s="2" t="s">
        <v>183</v>
      </c>
      <c r="D14" s="2" t="s">
        <v>98</v>
      </c>
      <c r="E14" s="2" t="s">
        <v>124</v>
      </c>
      <c r="F14" s="71">
        <v>23000</v>
      </c>
      <c r="G14" s="72">
        <v>0</v>
      </c>
      <c r="H14" s="73">
        <f t="shared" si="0"/>
        <v>23000</v>
      </c>
    </row>
    <row r="15" spans="1:8" ht="15" customHeight="1">
      <c r="A15" s="78" t="s">
        <v>114</v>
      </c>
      <c r="B15" s="41"/>
      <c r="C15" s="2"/>
      <c r="D15" s="2"/>
      <c r="E15" s="2"/>
      <c r="F15" s="79">
        <f>SUM(F16:F20)</f>
        <v>547480</v>
      </c>
      <c r="G15" s="79">
        <f>SUM(G16:G20)</f>
        <v>36581.07</v>
      </c>
      <c r="H15" s="80">
        <f aca="true" t="shared" si="1" ref="H15:H22">F15-G15</f>
        <v>510898.93</v>
      </c>
    </row>
    <row r="16" spans="1:8" ht="14.25" customHeight="1">
      <c r="A16" s="39" t="s">
        <v>55</v>
      </c>
      <c r="B16" s="2" t="s">
        <v>339</v>
      </c>
      <c r="C16" s="120" t="s">
        <v>236</v>
      </c>
      <c r="D16" s="2" t="s">
        <v>115</v>
      </c>
      <c r="E16" s="2" t="s">
        <v>124</v>
      </c>
      <c r="F16" s="71">
        <v>392118</v>
      </c>
      <c r="G16" s="71">
        <v>25131.31</v>
      </c>
      <c r="H16" s="73">
        <f t="shared" si="1"/>
        <v>366986.69</v>
      </c>
    </row>
    <row r="17" spans="1:8" ht="14.25" customHeight="1">
      <c r="A17" s="39" t="s">
        <v>56</v>
      </c>
      <c r="B17" s="2" t="s">
        <v>339</v>
      </c>
      <c r="C17" s="120" t="s">
        <v>237</v>
      </c>
      <c r="D17" s="2" t="s">
        <v>115</v>
      </c>
      <c r="E17" s="2" t="s">
        <v>124</v>
      </c>
      <c r="F17" s="71">
        <f>118182-20</f>
        <v>118162</v>
      </c>
      <c r="G17" s="71">
        <v>11449.76</v>
      </c>
      <c r="H17" s="73">
        <f t="shared" si="1"/>
        <v>106712.24</v>
      </c>
    </row>
    <row r="18" spans="1:8" ht="14.25" customHeight="1">
      <c r="A18" s="39" t="s">
        <v>58</v>
      </c>
      <c r="B18" s="2" t="s">
        <v>339</v>
      </c>
      <c r="C18" s="120" t="s">
        <v>238</v>
      </c>
      <c r="D18" s="2" t="s">
        <v>115</v>
      </c>
      <c r="E18" s="2" t="s">
        <v>124</v>
      </c>
      <c r="F18" s="71">
        <v>10800</v>
      </c>
      <c r="G18" s="71">
        <v>0</v>
      </c>
      <c r="H18" s="73">
        <f t="shared" si="1"/>
        <v>10800</v>
      </c>
    </row>
    <row r="19" spans="1:8" ht="14.25" customHeight="1">
      <c r="A19" s="39" t="s">
        <v>63</v>
      </c>
      <c r="B19" s="2" t="s">
        <v>339</v>
      </c>
      <c r="C19" s="120" t="s">
        <v>239</v>
      </c>
      <c r="D19" s="2" t="s">
        <v>115</v>
      </c>
      <c r="E19" s="2" t="s">
        <v>124</v>
      </c>
      <c r="F19" s="71">
        <v>10400</v>
      </c>
      <c r="G19" s="71">
        <v>0</v>
      </c>
      <c r="H19" s="73">
        <f t="shared" si="1"/>
        <v>10400</v>
      </c>
    </row>
    <row r="20" spans="1:8" ht="13.5" customHeight="1">
      <c r="A20" s="81" t="s">
        <v>66</v>
      </c>
      <c r="B20" s="2" t="s">
        <v>339</v>
      </c>
      <c r="C20" s="121" t="s">
        <v>240</v>
      </c>
      <c r="D20" s="2" t="s">
        <v>115</v>
      </c>
      <c r="E20" s="2" t="s">
        <v>124</v>
      </c>
      <c r="F20" s="71">
        <v>16000</v>
      </c>
      <c r="G20" s="71">
        <v>0</v>
      </c>
      <c r="H20" s="73">
        <f t="shared" si="1"/>
        <v>16000</v>
      </c>
    </row>
    <row r="21" spans="1:8" ht="15" customHeight="1">
      <c r="A21" s="78" t="s">
        <v>129</v>
      </c>
      <c r="B21" s="40"/>
      <c r="C21" s="2"/>
      <c r="D21" s="2"/>
      <c r="E21" s="2"/>
      <c r="F21" s="79">
        <f>SUM(F22)</f>
        <v>70000</v>
      </c>
      <c r="G21" s="79">
        <f>SUM(G22)</f>
        <v>0</v>
      </c>
      <c r="H21" s="80">
        <f t="shared" si="1"/>
        <v>70000</v>
      </c>
    </row>
    <row r="22" spans="1:8" ht="15" customHeight="1">
      <c r="A22" s="39" t="s">
        <v>62</v>
      </c>
      <c r="B22" s="2" t="s">
        <v>339</v>
      </c>
      <c r="C22" s="2" t="s">
        <v>184</v>
      </c>
      <c r="D22" s="2" t="s">
        <v>98</v>
      </c>
      <c r="E22" s="2" t="s">
        <v>124</v>
      </c>
      <c r="F22" s="71">
        <v>70000</v>
      </c>
      <c r="G22" s="72">
        <v>0</v>
      </c>
      <c r="H22" s="73">
        <f t="shared" si="1"/>
        <v>70000</v>
      </c>
    </row>
    <row r="23" spans="1:8" ht="15" customHeight="1">
      <c r="A23" s="78" t="s">
        <v>226</v>
      </c>
      <c r="B23" s="40"/>
      <c r="C23" s="2"/>
      <c r="D23" s="2"/>
      <c r="E23" s="2"/>
      <c r="F23" s="79">
        <f>SUM(F24:F26)</f>
        <v>156000</v>
      </c>
      <c r="G23" s="79">
        <f>SUM(G24:G26)</f>
        <v>0</v>
      </c>
      <c r="H23" s="80">
        <f aca="true" t="shared" si="2" ref="H23:H34">F23-G23</f>
        <v>156000</v>
      </c>
    </row>
    <row r="24" spans="1:8" ht="13.5" customHeight="1">
      <c r="A24" s="39" t="s">
        <v>130</v>
      </c>
      <c r="B24" s="2" t="s">
        <v>339</v>
      </c>
      <c r="C24" s="113" t="s">
        <v>185</v>
      </c>
      <c r="D24" s="2" t="s">
        <v>98</v>
      </c>
      <c r="E24" s="2" t="s">
        <v>124</v>
      </c>
      <c r="F24" s="71">
        <v>150000</v>
      </c>
      <c r="G24" s="72">
        <v>0</v>
      </c>
      <c r="H24" s="73">
        <f>F24-G24</f>
        <v>150000</v>
      </c>
    </row>
    <row r="25" spans="1:8" ht="13.5" customHeight="1">
      <c r="A25" s="39" t="s">
        <v>247</v>
      </c>
      <c r="B25" s="2" t="s">
        <v>339</v>
      </c>
      <c r="C25" s="113" t="s">
        <v>192</v>
      </c>
      <c r="D25" s="2" t="s">
        <v>98</v>
      </c>
      <c r="E25" s="2" t="s">
        <v>124</v>
      </c>
      <c r="F25" s="71">
        <v>6000</v>
      </c>
      <c r="G25" s="72">
        <v>0</v>
      </c>
      <c r="H25" s="73">
        <f>F25-G25</f>
        <v>6000</v>
      </c>
    </row>
    <row r="26" spans="1:8" ht="13.5" customHeight="1">
      <c r="A26" s="39" t="s">
        <v>186</v>
      </c>
      <c r="B26" s="2" t="s">
        <v>339</v>
      </c>
      <c r="C26" s="113" t="s">
        <v>324</v>
      </c>
      <c r="D26" s="2" t="s">
        <v>98</v>
      </c>
      <c r="E26" s="2" t="s">
        <v>124</v>
      </c>
      <c r="F26" s="71">
        <v>0</v>
      </c>
      <c r="G26" s="72">
        <v>0</v>
      </c>
      <c r="H26" s="73">
        <f>F26-G26</f>
        <v>0</v>
      </c>
    </row>
    <row r="27" spans="1:8" ht="15" customHeight="1">
      <c r="A27" s="78" t="s">
        <v>133</v>
      </c>
      <c r="B27" s="2"/>
      <c r="C27" s="2"/>
      <c r="D27" s="2"/>
      <c r="E27" s="2"/>
      <c r="F27" s="79">
        <f>SUM(F28:F34)</f>
        <v>600841</v>
      </c>
      <c r="G27" s="79">
        <f>SUM(G28:G34)</f>
        <v>0</v>
      </c>
      <c r="H27" s="80">
        <f t="shared" si="2"/>
        <v>600841</v>
      </c>
    </row>
    <row r="28" spans="1:8" ht="15" customHeight="1">
      <c r="A28" s="39" t="s">
        <v>55</v>
      </c>
      <c r="B28" s="2" t="s">
        <v>339</v>
      </c>
      <c r="C28" s="120" t="s">
        <v>241</v>
      </c>
      <c r="D28" s="2" t="s">
        <v>122</v>
      </c>
      <c r="E28" s="2" t="s">
        <v>124</v>
      </c>
      <c r="F28" s="71">
        <v>422677</v>
      </c>
      <c r="G28" s="71">
        <v>0</v>
      </c>
      <c r="H28" s="73">
        <f t="shared" si="2"/>
        <v>422677</v>
      </c>
    </row>
    <row r="29" spans="1:8" ht="15" customHeight="1">
      <c r="A29" s="39" t="s">
        <v>56</v>
      </c>
      <c r="B29" s="2" t="s">
        <v>339</v>
      </c>
      <c r="C29" s="120" t="s">
        <v>242</v>
      </c>
      <c r="D29" s="2" t="s">
        <v>122</v>
      </c>
      <c r="E29" s="2" t="s">
        <v>124</v>
      </c>
      <c r="F29" s="71">
        <v>127623</v>
      </c>
      <c r="G29" s="71">
        <v>0</v>
      </c>
      <c r="H29" s="73">
        <f t="shared" si="2"/>
        <v>127623</v>
      </c>
    </row>
    <row r="30" spans="1:8" ht="15" customHeight="1">
      <c r="A30" s="39" t="s">
        <v>161</v>
      </c>
      <c r="B30" s="2" t="s">
        <v>339</v>
      </c>
      <c r="C30" s="120" t="s">
        <v>243</v>
      </c>
      <c r="D30" s="2" t="s">
        <v>122</v>
      </c>
      <c r="E30" s="2" t="s">
        <v>124</v>
      </c>
      <c r="F30" s="71">
        <v>300</v>
      </c>
      <c r="G30" s="71">
        <v>0</v>
      </c>
      <c r="H30" s="73">
        <f t="shared" si="2"/>
        <v>300</v>
      </c>
    </row>
    <row r="31" spans="1:8" ht="15" customHeight="1">
      <c r="A31" s="39" t="s">
        <v>58</v>
      </c>
      <c r="B31" s="2" t="s">
        <v>339</v>
      </c>
      <c r="C31" s="120" t="s">
        <v>244</v>
      </c>
      <c r="D31" s="2" t="s">
        <v>122</v>
      </c>
      <c r="E31" s="2" t="s">
        <v>124</v>
      </c>
      <c r="F31" s="71">
        <v>13650</v>
      </c>
      <c r="G31" s="71">
        <v>0</v>
      </c>
      <c r="H31" s="73">
        <f t="shared" si="2"/>
        <v>13650</v>
      </c>
    </row>
    <row r="32" spans="1:8" ht="15" customHeight="1">
      <c r="A32" s="39" t="s">
        <v>61</v>
      </c>
      <c r="B32" s="2" t="s">
        <v>339</v>
      </c>
      <c r="C32" s="120" t="s">
        <v>334</v>
      </c>
      <c r="D32" s="2" t="s">
        <v>122</v>
      </c>
      <c r="E32" s="2" t="s">
        <v>124</v>
      </c>
      <c r="F32" s="71">
        <v>700</v>
      </c>
      <c r="G32" s="71">
        <v>0</v>
      </c>
      <c r="H32" s="73">
        <f>F32-G32</f>
        <v>700</v>
      </c>
    </row>
    <row r="33" spans="1:8" ht="15" customHeight="1">
      <c r="A33" s="39" t="s">
        <v>61</v>
      </c>
      <c r="B33" s="2" t="s">
        <v>339</v>
      </c>
      <c r="C33" s="120" t="s">
        <v>245</v>
      </c>
      <c r="D33" s="2" t="s">
        <v>122</v>
      </c>
      <c r="E33" s="2" t="s">
        <v>124</v>
      </c>
      <c r="F33" s="71">
        <v>15850</v>
      </c>
      <c r="G33" s="71">
        <v>0</v>
      </c>
      <c r="H33" s="73">
        <f t="shared" si="2"/>
        <v>15850</v>
      </c>
    </row>
    <row r="34" spans="1:8" ht="15" customHeight="1">
      <c r="A34" s="81" t="s">
        <v>66</v>
      </c>
      <c r="B34" s="2" t="s">
        <v>339</v>
      </c>
      <c r="C34" s="120" t="s">
        <v>246</v>
      </c>
      <c r="D34" s="2" t="s">
        <v>122</v>
      </c>
      <c r="E34" s="2" t="s">
        <v>124</v>
      </c>
      <c r="F34" s="71">
        <f>20000+41</f>
        <v>20041</v>
      </c>
      <c r="G34" s="71">
        <v>0</v>
      </c>
      <c r="H34" s="73">
        <f t="shared" si="2"/>
        <v>20041</v>
      </c>
    </row>
    <row r="35" spans="1:8" ht="15" customHeight="1">
      <c r="A35" s="82" t="s">
        <v>131</v>
      </c>
      <c r="B35" s="41"/>
      <c r="C35" s="2"/>
      <c r="D35" s="2"/>
      <c r="E35" s="2"/>
      <c r="F35" s="79">
        <f>SUM(F36)</f>
        <v>20000</v>
      </c>
      <c r="G35" s="79">
        <f>SUM(G36)</f>
        <v>0</v>
      </c>
      <c r="H35" s="80">
        <f aca="true" t="shared" si="3" ref="H35:H42">F35-G35</f>
        <v>20000</v>
      </c>
    </row>
    <row r="36" spans="1:8" ht="13.5" customHeight="1">
      <c r="A36" s="39" t="s">
        <v>61</v>
      </c>
      <c r="B36" s="2" t="s">
        <v>339</v>
      </c>
      <c r="C36" s="2" t="s">
        <v>187</v>
      </c>
      <c r="D36" s="2" t="s">
        <v>98</v>
      </c>
      <c r="E36" s="2" t="s">
        <v>124</v>
      </c>
      <c r="F36" s="71">
        <v>20000</v>
      </c>
      <c r="G36" s="72">
        <v>0</v>
      </c>
      <c r="H36" s="73">
        <f t="shared" si="3"/>
        <v>20000</v>
      </c>
    </row>
    <row r="37" spans="1:8" ht="22.5" customHeight="1">
      <c r="A37" s="82" t="s">
        <v>132</v>
      </c>
      <c r="B37" s="41"/>
      <c r="C37" s="2"/>
      <c r="D37" s="2"/>
      <c r="E37" s="2"/>
      <c r="F37" s="79">
        <f>SUM(F38:F38)</f>
        <v>10000</v>
      </c>
      <c r="G37" s="79">
        <f>SUM(G38:G38)</f>
        <v>0</v>
      </c>
      <c r="H37" s="80">
        <f t="shared" si="3"/>
        <v>10000</v>
      </c>
    </row>
    <row r="38" spans="1:8" ht="15" customHeight="1">
      <c r="A38" s="39" t="s">
        <v>61</v>
      </c>
      <c r="B38" s="2" t="s">
        <v>339</v>
      </c>
      <c r="C38" s="2" t="s">
        <v>189</v>
      </c>
      <c r="D38" s="2" t="s">
        <v>98</v>
      </c>
      <c r="E38" s="2" t="s">
        <v>124</v>
      </c>
      <c r="F38" s="71">
        <v>10000</v>
      </c>
      <c r="G38" s="72">
        <v>0</v>
      </c>
      <c r="H38" s="73">
        <f t="shared" si="3"/>
        <v>10000</v>
      </c>
    </row>
    <row r="39" spans="1:8" ht="14.25" customHeight="1">
      <c r="A39" s="78" t="s">
        <v>188</v>
      </c>
      <c r="B39" s="2"/>
      <c r="C39" s="2"/>
      <c r="D39" s="2"/>
      <c r="E39" s="2"/>
      <c r="F39" s="79">
        <f>SUM(F40:F40)</f>
        <v>90000</v>
      </c>
      <c r="G39" s="79">
        <f>SUM(G40:G40)</f>
        <v>0</v>
      </c>
      <c r="H39" s="80">
        <f t="shared" si="3"/>
        <v>90000</v>
      </c>
    </row>
    <row r="40" spans="1:8" ht="15" customHeight="1">
      <c r="A40" s="39" t="s">
        <v>60</v>
      </c>
      <c r="B40" s="2" t="s">
        <v>339</v>
      </c>
      <c r="C40" s="2" t="s">
        <v>190</v>
      </c>
      <c r="D40" s="2" t="s">
        <v>98</v>
      </c>
      <c r="E40" s="2" t="s">
        <v>124</v>
      </c>
      <c r="F40" s="71">
        <v>90000</v>
      </c>
      <c r="G40" s="71">
        <v>0</v>
      </c>
      <c r="H40" s="73">
        <f t="shared" si="3"/>
        <v>90000</v>
      </c>
    </row>
    <row r="41" spans="1:8" ht="15" customHeight="1">
      <c r="A41" s="122" t="s">
        <v>167</v>
      </c>
      <c r="B41" s="2"/>
      <c r="C41" s="2"/>
      <c r="D41" s="2"/>
      <c r="E41" s="2"/>
      <c r="F41" s="79">
        <f>F42+F45+F49+F51</f>
        <v>9212235</v>
      </c>
      <c r="G41" s="79">
        <f>G42+G45+G49+G51</f>
        <v>797222.91</v>
      </c>
      <c r="H41" s="80">
        <f t="shared" si="3"/>
        <v>8415012.09</v>
      </c>
    </row>
    <row r="42" spans="1:8" ht="15" customHeight="1">
      <c r="A42" s="78" t="s">
        <v>264</v>
      </c>
      <c r="B42" s="2" t="s">
        <v>162</v>
      </c>
      <c r="C42" s="2" t="s">
        <v>162</v>
      </c>
      <c r="D42" s="2" t="s">
        <v>162</v>
      </c>
      <c r="E42" s="2" t="s">
        <v>124</v>
      </c>
      <c r="F42" s="79">
        <f>F43+F44</f>
        <v>2212235</v>
      </c>
      <c r="G42" s="79">
        <f>G43+G44</f>
        <v>0</v>
      </c>
      <c r="H42" s="80">
        <f t="shared" si="3"/>
        <v>2212235</v>
      </c>
    </row>
    <row r="43" spans="1:8" ht="15" customHeight="1">
      <c r="A43" s="39" t="s">
        <v>60</v>
      </c>
      <c r="B43" s="2" t="s">
        <v>339</v>
      </c>
      <c r="C43" s="2" t="s">
        <v>265</v>
      </c>
      <c r="D43" s="2" t="s">
        <v>98</v>
      </c>
      <c r="E43" s="2" t="s">
        <v>124</v>
      </c>
      <c r="F43" s="83">
        <v>2000000</v>
      </c>
      <c r="G43" s="84">
        <v>0</v>
      </c>
      <c r="H43" s="114">
        <f aca="true" t="shared" si="4" ref="H43:H48">F43-G43</f>
        <v>2000000</v>
      </c>
    </row>
    <row r="44" spans="1:8" ht="15" customHeight="1">
      <c r="A44" s="39" t="s">
        <v>61</v>
      </c>
      <c r="B44" s="2" t="s">
        <v>339</v>
      </c>
      <c r="C44" s="2" t="s">
        <v>266</v>
      </c>
      <c r="D44" s="2" t="s">
        <v>98</v>
      </c>
      <c r="E44" s="2" t="s">
        <v>124</v>
      </c>
      <c r="F44" s="112">
        <v>212235</v>
      </c>
      <c r="G44" s="72">
        <v>0</v>
      </c>
      <c r="H44" s="73">
        <f t="shared" si="4"/>
        <v>212235</v>
      </c>
    </row>
    <row r="45" spans="1:8" ht="15" customHeight="1">
      <c r="A45" s="78" t="s">
        <v>267</v>
      </c>
      <c r="B45" s="2"/>
      <c r="C45" s="2"/>
      <c r="D45" s="2"/>
      <c r="E45" s="2"/>
      <c r="F45" s="79">
        <f>SUM(F46:F48)</f>
        <v>7000000</v>
      </c>
      <c r="G45" s="79">
        <f>SUM(G46:G48)</f>
        <v>797222.91</v>
      </c>
      <c r="H45" s="80">
        <f t="shared" si="4"/>
        <v>6202777.09</v>
      </c>
    </row>
    <row r="46" spans="1:8" ht="15" customHeight="1">
      <c r="A46" s="39" t="s">
        <v>60</v>
      </c>
      <c r="B46" s="2" t="s">
        <v>339</v>
      </c>
      <c r="C46" s="2" t="s">
        <v>268</v>
      </c>
      <c r="D46" s="2" t="s">
        <v>98</v>
      </c>
      <c r="E46" s="2" t="s">
        <v>124</v>
      </c>
      <c r="F46" s="71">
        <v>6400000</v>
      </c>
      <c r="G46" s="72">
        <v>797222.91</v>
      </c>
      <c r="H46" s="73">
        <f t="shared" si="4"/>
        <v>5602777.09</v>
      </c>
    </row>
    <row r="47" spans="1:8" ht="15" customHeight="1">
      <c r="A47" s="39" t="s">
        <v>61</v>
      </c>
      <c r="B47" s="2" t="s">
        <v>339</v>
      </c>
      <c r="C47" s="2" t="s">
        <v>269</v>
      </c>
      <c r="D47" s="2" t="s">
        <v>98</v>
      </c>
      <c r="E47" s="2" t="s">
        <v>124</v>
      </c>
      <c r="F47" s="112">
        <v>400000</v>
      </c>
      <c r="G47" s="72">
        <v>0</v>
      </c>
      <c r="H47" s="73">
        <f t="shared" si="4"/>
        <v>400000</v>
      </c>
    </row>
    <row r="48" spans="1:8" ht="15" customHeight="1">
      <c r="A48" s="81" t="s">
        <v>66</v>
      </c>
      <c r="B48" s="2" t="s">
        <v>339</v>
      </c>
      <c r="C48" s="2" t="s">
        <v>270</v>
      </c>
      <c r="D48" s="2" t="s">
        <v>98</v>
      </c>
      <c r="E48" s="2" t="s">
        <v>124</v>
      </c>
      <c r="F48" s="71">
        <v>200000</v>
      </c>
      <c r="G48" s="72">
        <v>0</v>
      </c>
      <c r="H48" s="73">
        <f t="shared" si="4"/>
        <v>200000</v>
      </c>
    </row>
    <row r="49" spans="1:8" ht="15" customHeight="1">
      <c r="A49" s="78" t="s">
        <v>304</v>
      </c>
      <c r="B49" s="2"/>
      <c r="C49" s="2"/>
      <c r="D49" s="2"/>
      <c r="E49" s="2"/>
      <c r="F49" s="79">
        <f>SUM(F50:F50)</f>
        <v>0</v>
      </c>
      <c r="G49" s="79">
        <f>SUM(G50:G50)</f>
        <v>0</v>
      </c>
      <c r="H49" s="80">
        <f aca="true" t="shared" si="5" ref="H49:H55">F49-G49</f>
        <v>0</v>
      </c>
    </row>
    <row r="50" spans="1:8" ht="15" customHeight="1">
      <c r="A50" s="39" t="s">
        <v>60</v>
      </c>
      <c r="B50" s="2" t="s">
        <v>339</v>
      </c>
      <c r="C50" s="2" t="s">
        <v>305</v>
      </c>
      <c r="D50" s="2" t="s">
        <v>115</v>
      </c>
      <c r="E50" s="2" t="s">
        <v>124</v>
      </c>
      <c r="F50" s="71">
        <v>0</v>
      </c>
      <c r="G50" s="71">
        <v>0</v>
      </c>
      <c r="H50" s="73">
        <f t="shared" si="5"/>
        <v>0</v>
      </c>
    </row>
    <row r="51" spans="1:8" ht="15" customHeight="1">
      <c r="A51" s="78" t="s">
        <v>327</v>
      </c>
      <c r="B51" s="2"/>
      <c r="C51" s="2"/>
      <c r="D51" s="2"/>
      <c r="E51" s="2"/>
      <c r="F51" s="79">
        <f>SUM(F52:F52)</f>
        <v>0</v>
      </c>
      <c r="G51" s="79">
        <f>SUM(G52:G52)</f>
        <v>0</v>
      </c>
      <c r="H51" s="80">
        <f t="shared" si="5"/>
        <v>0</v>
      </c>
    </row>
    <row r="52" spans="1:8" ht="15" customHeight="1">
      <c r="A52" s="39" t="s">
        <v>60</v>
      </c>
      <c r="B52" s="2" t="s">
        <v>339</v>
      </c>
      <c r="C52" s="2" t="s">
        <v>326</v>
      </c>
      <c r="D52" s="2" t="s">
        <v>115</v>
      </c>
      <c r="E52" s="2" t="s">
        <v>124</v>
      </c>
      <c r="F52" s="71">
        <v>0</v>
      </c>
      <c r="G52" s="71">
        <v>0</v>
      </c>
      <c r="H52" s="73">
        <f t="shared" si="5"/>
        <v>0</v>
      </c>
    </row>
    <row r="53" spans="1:8" ht="23.25" customHeight="1">
      <c r="A53" s="78" t="s">
        <v>67</v>
      </c>
      <c r="B53" s="41"/>
      <c r="C53" s="2"/>
      <c r="D53" s="2"/>
      <c r="E53" s="2"/>
      <c r="F53" s="79">
        <f>SUM(F54:F54)</f>
        <v>2300000</v>
      </c>
      <c r="G53" s="79">
        <f>SUM(G54:G54)</f>
        <v>0</v>
      </c>
      <c r="H53" s="80">
        <f t="shared" si="5"/>
        <v>2300000</v>
      </c>
    </row>
    <row r="54" spans="1:8" ht="13.5" customHeight="1">
      <c r="A54" s="39" t="s">
        <v>61</v>
      </c>
      <c r="B54" s="2" t="s">
        <v>339</v>
      </c>
      <c r="C54" s="2" t="s">
        <v>191</v>
      </c>
      <c r="D54" s="2" t="s">
        <v>98</v>
      </c>
      <c r="E54" s="2" t="s">
        <v>124</v>
      </c>
      <c r="F54" s="71">
        <v>2300000</v>
      </c>
      <c r="G54" s="72">
        <v>0</v>
      </c>
      <c r="H54" s="73">
        <f t="shared" si="5"/>
        <v>2300000</v>
      </c>
    </row>
    <row r="55" spans="1:8" ht="16.5" customHeight="1">
      <c r="A55" s="122" t="s">
        <v>274</v>
      </c>
      <c r="B55" s="41"/>
      <c r="C55" s="2"/>
      <c r="D55" s="2"/>
      <c r="E55" s="2"/>
      <c r="F55" s="79">
        <f>F56+F58+F61+F63</f>
        <v>12688830</v>
      </c>
      <c r="G55" s="79">
        <f>G56+G58+G61+G63</f>
        <v>0</v>
      </c>
      <c r="H55" s="80">
        <f t="shared" si="5"/>
        <v>12688830</v>
      </c>
    </row>
    <row r="56" spans="1:8" ht="14.25" customHeight="1">
      <c r="A56" s="78" t="s">
        <v>271</v>
      </c>
      <c r="B56" s="2" t="s">
        <v>162</v>
      </c>
      <c r="C56" s="2" t="s">
        <v>162</v>
      </c>
      <c r="D56" s="2" t="s">
        <v>162</v>
      </c>
      <c r="E56" s="2" t="s">
        <v>124</v>
      </c>
      <c r="F56" s="79">
        <f>F57</f>
        <v>1537500</v>
      </c>
      <c r="G56" s="79">
        <f>G57</f>
        <v>0</v>
      </c>
      <c r="H56" s="79">
        <f>H57</f>
        <v>1537500</v>
      </c>
    </row>
    <row r="57" spans="1:8" ht="14.25" customHeight="1">
      <c r="A57" s="39" t="s">
        <v>60</v>
      </c>
      <c r="B57" s="2" t="s">
        <v>339</v>
      </c>
      <c r="C57" s="2" t="s">
        <v>330</v>
      </c>
      <c r="D57" s="2" t="s">
        <v>98</v>
      </c>
      <c r="E57" s="2" t="s">
        <v>124</v>
      </c>
      <c r="F57" s="83">
        <v>1537500</v>
      </c>
      <c r="G57" s="84">
        <v>0</v>
      </c>
      <c r="H57" s="114">
        <f aca="true" t="shared" si="6" ref="H57:H67">F57-G57</f>
        <v>1537500</v>
      </c>
    </row>
    <row r="58" spans="1:8" ht="23.25" customHeight="1">
      <c r="A58" s="78" t="s">
        <v>272</v>
      </c>
      <c r="B58" s="2" t="s">
        <v>162</v>
      </c>
      <c r="C58" s="2" t="s">
        <v>162</v>
      </c>
      <c r="D58" s="2" t="s">
        <v>162</v>
      </c>
      <c r="E58" s="2" t="s">
        <v>124</v>
      </c>
      <c r="F58" s="110">
        <f>F59+F60</f>
        <v>1255700</v>
      </c>
      <c r="G58" s="110">
        <f>G59+G60</f>
        <v>0</v>
      </c>
      <c r="H58" s="80">
        <f t="shared" si="6"/>
        <v>1255700</v>
      </c>
    </row>
    <row r="59" spans="1:8" ht="15" customHeight="1">
      <c r="A59" s="39" t="s">
        <v>60</v>
      </c>
      <c r="B59" s="2" t="s">
        <v>339</v>
      </c>
      <c r="C59" s="2" t="s">
        <v>273</v>
      </c>
      <c r="D59" s="2" t="s">
        <v>98</v>
      </c>
      <c r="E59" s="2" t="s">
        <v>124</v>
      </c>
      <c r="F59" s="112">
        <v>955700</v>
      </c>
      <c r="G59" s="72">
        <v>0</v>
      </c>
      <c r="H59" s="73">
        <f t="shared" si="6"/>
        <v>955700</v>
      </c>
    </row>
    <row r="60" spans="1:8" ht="15" customHeight="1">
      <c r="A60" s="39" t="s">
        <v>61</v>
      </c>
      <c r="B60" s="2" t="s">
        <v>339</v>
      </c>
      <c r="C60" s="2" t="s">
        <v>306</v>
      </c>
      <c r="D60" s="2" t="s">
        <v>98</v>
      </c>
      <c r="E60" s="2" t="s">
        <v>124</v>
      </c>
      <c r="F60" s="112">
        <v>300000</v>
      </c>
      <c r="G60" s="72">
        <v>0</v>
      </c>
      <c r="H60" s="73">
        <f>F60-G60</f>
        <v>300000</v>
      </c>
    </row>
    <row r="61" spans="1:8" ht="15" customHeight="1">
      <c r="A61" s="107" t="s">
        <v>336</v>
      </c>
      <c r="B61" s="113" t="s">
        <v>162</v>
      </c>
      <c r="C61" s="113" t="s">
        <v>162</v>
      </c>
      <c r="D61" s="113" t="s">
        <v>162</v>
      </c>
      <c r="E61" s="113" t="s">
        <v>124</v>
      </c>
      <c r="F61" s="110">
        <f>F62</f>
        <v>60000</v>
      </c>
      <c r="G61" s="110">
        <f>G62</f>
        <v>0</v>
      </c>
      <c r="H61" s="110">
        <f>H62</f>
        <v>60000</v>
      </c>
    </row>
    <row r="62" spans="1:8" ht="15" customHeight="1">
      <c r="A62" s="124" t="s">
        <v>337</v>
      </c>
      <c r="B62" s="113" t="s">
        <v>339</v>
      </c>
      <c r="C62" s="113" t="s">
        <v>335</v>
      </c>
      <c r="D62" s="113" t="s">
        <v>98</v>
      </c>
      <c r="E62" s="113" t="s">
        <v>124</v>
      </c>
      <c r="F62" s="125">
        <v>60000</v>
      </c>
      <c r="G62" s="126">
        <v>0</v>
      </c>
      <c r="H62" s="127">
        <f>F62-G62</f>
        <v>60000</v>
      </c>
    </row>
    <row r="63" spans="1:8" ht="15" customHeight="1">
      <c r="A63" s="107" t="s">
        <v>418</v>
      </c>
      <c r="B63" s="113" t="s">
        <v>162</v>
      </c>
      <c r="C63" s="113" t="s">
        <v>162</v>
      </c>
      <c r="D63" s="113" t="s">
        <v>162</v>
      </c>
      <c r="E63" s="113" t="s">
        <v>124</v>
      </c>
      <c r="F63" s="110">
        <f>F64</f>
        <v>9835630</v>
      </c>
      <c r="G63" s="110">
        <f>G64</f>
        <v>0</v>
      </c>
      <c r="H63" s="110">
        <f>H64</f>
        <v>9835630</v>
      </c>
    </row>
    <row r="64" spans="1:8" ht="15" customHeight="1">
      <c r="A64" s="124" t="s">
        <v>337</v>
      </c>
      <c r="B64" s="113" t="s">
        <v>339</v>
      </c>
      <c r="C64" s="113" t="s">
        <v>417</v>
      </c>
      <c r="D64" s="113" t="s">
        <v>98</v>
      </c>
      <c r="E64" s="113" t="s">
        <v>124</v>
      </c>
      <c r="F64" s="125">
        <v>9835630</v>
      </c>
      <c r="G64" s="126">
        <v>0</v>
      </c>
      <c r="H64" s="127">
        <f>F64-G64</f>
        <v>9835630</v>
      </c>
    </row>
    <row r="65" spans="1:8" ht="15" customHeight="1">
      <c r="A65" s="122" t="s">
        <v>68</v>
      </c>
      <c r="B65" s="41"/>
      <c r="C65" s="2"/>
      <c r="D65" s="2"/>
      <c r="E65" s="2"/>
      <c r="F65" s="79">
        <f>F66+F71+F73+F75+F77</f>
        <v>23620000</v>
      </c>
      <c r="G65" s="79">
        <f>G66+G71+G73+G75+G77</f>
        <v>0</v>
      </c>
      <c r="H65" s="80">
        <f t="shared" si="6"/>
        <v>23620000</v>
      </c>
    </row>
    <row r="66" spans="1:8" ht="21" customHeight="1">
      <c r="A66" s="78" t="s">
        <v>272</v>
      </c>
      <c r="B66" s="2" t="s">
        <v>162</v>
      </c>
      <c r="C66" s="2" t="s">
        <v>162</v>
      </c>
      <c r="D66" s="2" t="s">
        <v>162</v>
      </c>
      <c r="E66" s="2" t="s">
        <v>162</v>
      </c>
      <c r="F66" s="79">
        <f>SUM(F67:F70)</f>
        <v>1820000</v>
      </c>
      <c r="G66" s="79">
        <f>SUM(G67:G70)</f>
        <v>0</v>
      </c>
      <c r="H66" s="80">
        <f t="shared" si="6"/>
        <v>1820000</v>
      </c>
    </row>
    <row r="67" spans="1:8" ht="17.25" customHeight="1">
      <c r="A67" s="39" t="s">
        <v>60</v>
      </c>
      <c r="B67" s="2" t="s">
        <v>339</v>
      </c>
      <c r="C67" s="2" t="s">
        <v>275</v>
      </c>
      <c r="D67" s="2" t="s">
        <v>98</v>
      </c>
      <c r="E67" s="2" t="s">
        <v>124</v>
      </c>
      <c r="F67" s="112">
        <v>1500000</v>
      </c>
      <c r="G67" s="112">
        <v>0</v>
      </c>
      <c r="H67" s="73">
        <f t="shared" si="6"/>
        <v>1500000</v>
      </c>
    </row>
    <row r="68" spans="1:8" ht="15.75" customHeight="1">
      <c r="A68" s="39" t="s">
        <v>61</v>
      </c>
      <c r="B68" s="2" t="s">
        <v>339</v>
      </c>
      <c r="C68" s="2" t="s">
        <v>307</v>
      </c>
      <c r="D68" s="2" t="s">
        <v>98</v>
      </c>
      <c r="E68" s="2" t="s">
        <v>124</v>
      </c>
      <c r="F68" s="112">
        <v>120000</v>
      </c>
      <c r="G68" s="72">
        <v>0</v>
      </c>
      <c r="H68" s="73">
        <f aca="true" t="shared" si="7" ref="H68:H74">F68-G68</f>
        <v>120000</v>
      </c>
    </row>
    <row r="69" spans="1:8" ht="15.75" customHeight="1">
      <c r="A69" s="39" t="s">
        <v>63</v>
      </c>
      <c r="B69" s="2" t="s">
        <v>339</v>
      </c>
      <c r="C69" s="2" t="s">
        <v>323</v>
      </c>
      <c r="D69" s="2" t="s">
        <v>98</v>
      </c>
      <c r="E69" s="2" t="s">
        <v>124</v>
      </c>
      <c r="F69" s="112">
        <v>100000</v>
      </c>
      <c r="G69" s="72">
        <v>0</v>
      </c>
      <c r="H69" s="73">
        <f>F69-G69</f>
        <v>100000</v>
      </c>
    </row>
    <row r="70" spans="1:8" ht="17.25" customHeight="1">
      <c r="A70" s="81" t="s">
        <v>66</v>
      </c>
      <c r="B70" s="2" t="s">
        <v>339</v>
      </c>
      <c r="C70" s="2" t="s">
        <v>340</v>
      </c>
      <c r="D70" s="2" t="s">
        <v>98</v>
      </c>
      <c r="E70" s="2" t="s">
        <v>124</v>
      </c>
      <c r="F70" s="112">
        <v>100000</v>
      </c>
      <c r="G70" s="72">
        <v>0</v>
      </c>
      <c r="H70" s="73">
        <f t="shared" si="7"/>
        <v>100000</v>
      </c>
    </row>
    <row r="71" spans="1:8" ht="18" customHeight="1">
      <c r="A71" s="78" t="s">
        <v>93</v>
      </c>
      <c r="B71" s="41"/>
      <c r="C71" s="2"/>
      <c r="D71" s="2"/>
      <c r="E71" s="2"/>
      <c r="F71" s="79">
        <f>SUM(F72)</f>
        <v>800000</v>
      </c>
      <c r="G71" s="79">
        <f>SUM(G72)</f>
        <v>0</v>
      </c>
      <c r="H71" s="80">
        <f t="shared" si="7"/>
        <v>800000</v>
      </c>
    </row>
    <row r="72" spans="1:8" ht="18" customHeight="1">
      <c r="A72" s="39" t="s">
        <v>94</v>
      </c>
      <c r="B72" s="2" t="s">
        <v>339</v>
      </c>
      <c r="C72" s="2" t="s">
        <v>276</v>
      </c>
      <c r="D72" s="2" t="s">
        <v>98</v>
      </c>
      <c r="E72" s="2" t="s">
        <v>277</v>
      </c>
      <c r="F72" s="71">
        <v>800000</v>
      </c>
      <c r="G72" s="72">
        <v>0</v>
      </c>
      <c r="H72" s="73">
        <f t="shared" si="7"/>
        <v>800000</v>
      </c>
    </row>
    <row r="73" spans="1:8" ht="18" customHeight="1">
      <c r="A73" s="78" t="s">
        <v>278</v>
      </c>
      <c r="B73" s="41"/>
      <c r="C73" s="2"/>
      <c r="D73" s="2"/>
      <c r="E73" s="2"/>
      <c r="F73" s="79">
        <f>SUM(F74:F74)</f>
        <v>1000000</v>
      </c>
      <c r="G73" s="79">
        <f>SUM(G74:G74)</f>
        <v>0</v>
      </c>
      <c r="H73" s="80">
        <f t="shared" si="7"/>
        <v>1000000</v>
      </c>
    </row>
    <row r="74" spans="1:8" ht="16.5" customHeight="1">
      <c r="A74" s="39" t="s">
        <v>63</v>
      </c>
      <c r="B74" s="2" t="s">
        <v>339</v>
      </c>
      <c r="C74" s="2" t="s">
        <v>279</v>
      </c>
      <c r="D74" s="2" t="s">
        <v>98</v>
      </c>
      <c r="E74" s="2" t="s">
        <v>124</v>
      </c>
      <c r="F74" s="71">
        <v>1000000</v>
      </c>
      <c r="G74" s="72">
        <v>0</v>
      </c>
      <c r="H74" s="73">
        <f t="shared" si="7"/>
        <v>1000000</v>
      </c>
    </row>
    <row r="75" spans="1:8" ht="18" customHeight="1">
      <c r="A75" s="78" t="s">
        <v>280</v>
      </c>
      <c r="B75" s="41"/>
      <c r="C75" s="2"/>
      <c r="D75" s="2"/>
      <c r="E75" s="2"/>
      <c r="F75" s="79">
        <f>SUM(F76:F76)</f>
        <v>5000000</v>
      </c>
      <c r="G75" s="79">
        <f>SUM(G76:G76)</f>
        <v>0</v>
      </c>
      <c r="H75" s="80">
        <f>F75-G75</f>
        <v>5000000</v>
      </c>
    </row>
    <row r="76" spans="1:8" ht="18" customHeight="1">
      <c r="A76" s="39" t="s">
        <v>63</v>
      </c>
      <c r="B76" s="2" t="s">
        <v>339</v>
      </c>
      <c r="C76" s="2" t="s">
        <v>281</v>
      </c>
      <c r="D76" s="2" t="s">
        <v>98</v>
      </c>
      <c r="E76" s="2" t="s">
        <v>124</v>
      </c>
      <c r="F76" s="71">
        <v>5000000</v>
      </c>
      <c r="G76" s="72">
        <v>0</v>
      </c>
      <c r="H76" s="73">
        <f>F76-G76</f>
        <v>5000000</v>
      </c>
    </row>
    <row r="77" spans="1:8" ht="15.75" customHeight="1">
      <c r="A77" s="78" t="s">
        <v>467</v>
      </c>
      <c r="B77" s="41"/>
      <c r="C77" s="2"/>
      <c r="D77" s="2"/>
      <c r="E77" s="2"/>
      <c r="F77" s="79">
        <f>SUM(F78:F78)</f>
        <v>15000000</v>
      </c>
      <c r="G77" s="79">
        <f>SUM(G78:G78)</f>
        <v>0</v>
      </c>
      <c r="H77" s="80">
        <f>F77-G77</f>
        <v>15000000</v>
      </c>
    </row>
    <row r="78" spans="1:8" ht="15.75" customHeight="1">
      <c r="A78" s="39" t="s">
        <v>63</v>
      </c>
      <c r="B78" s="2" t="s">
        <v>339</v>
      </c>
      <c r="C78" s="2" t="s">
        <v>466</v>
      </c>
      <c r="D78" s="2" t="s">
        <v>98</v>
      </c>
      <c r="E78" s="2" t="s">
        <v>124</v>
      </c>
      <c r="F78" s="71">
        <v>15000000</v>
      </c>
      <c r="G78" s="72">
        <v>0</v>
      </c>
      <c r="H78" s="73">
        <f>F78-G78</f>
        <v>15000000</v>
      </c>
    </row>
    <row r="79" spans="1:8" ht="14.25" customHeight="1">
      <c r="A79" s="122" t="s">
        <v>179</v>
      </c>
      <c r="B79" s="2"/>
      <c r="C79" s="2"/>
      <c r="D79" s="2"/>
      <c r="E79" s="2"/>
      <c r="F79" s="115">
        <f>F80+F82+F87+F90+F94+F96+F102+F107+F109+F111+F113</f>
        <v>10900000</v>
      </c>
      <c r="G79" s="115">
        <f>G80+G82+G87+G90+G94+G96+G102+G107+G109+G111+G113</f>
        <v>604091.3099999999</v>
      </c>
      <c r="H79" s="116">
        <f aca="true" t="shared" si="8" ref="H79:H85">F79-G79</f>
        <v>10295908.69</v>
      </c>
    </row>
    <row r="80" spans="1:8" ht="14.25" customHeight="1">
      <c r="A80" s="78" t="s">
        <v>193</v>
      </c>
      <c r="B80" s="2"/>
      <c r="C80" s="2"/>
      <c r="D80" s="2"/>
      <c r="E80" s="2"/>
      <c r="F80" s="79">
        <f>SUM(F81:F81)</f>
        <v>700000</v>
      </c>
      <c r="G80" s="79">
        <f>SUM(G81:G81)</f>
        <v>0</v>
      </c>
      <c r="H80" s="80">
        <f t="shared" si="8"/>
        <v>700000</v>
      </c>
    </row>
    <row r="81" spans="1:8" ht="14.25" customHeight="1">
      <c r="A81" s="39" t="s">
        <v>63</v>
      </c>
      <c r="B81" s="2" t="s">
        <v>339</v>
      </c>
      <c r="C81" s="2" t="s">
        <v>194</v>
      </c>
      <c r="D81" s="2" t="s">
        <v>98</v>
      </c>
      <c r="E81" s="2" t="s">
        <v>124</v>
      </c>
      <c r="F81" s="71">
        <v>700000</v>
      </c>
      <c r="G81" s="72">
        <v>0</v>
      </c>
      <c r="H81" s="73">
        <f t="shared" si="8"/>
        <v>700000</v>
      </c>
    </row>
    <row r="82" spans="1:8" ht="14.25" customHeight="1">
      <c r="A82" s="78" t="s">
        <v>282</v>
      </c>
      <c r="B82" s="41"/>
      <c r="C82" s="2"/>
      <c r="D82" s="2"/>
      <c r="E82" s="2"/>
      <c r="F82" s="79">
        <f>SUM(F83:F86)</f>
        <v>3400000</v>
      </c>
      <c r="G82" s="79">
        <f>SUM(G83:G86)</f>
        <v>269404.72</v>
      </c>
      <c r="H82" s="80">
        <f t="shared" si="8"/>
        <v>3130595.2800000003</v>
      </c>
    </row>
    <row r="83" spans="1:8" ht="14.25" customHeight="1">
      <c r="A83" s="39" t="s">
        <v>71</v>
      </c>
      <c r="B83" s="2" t="s">
        <v>339</v>
      </c>
      <c r="C83" s="104" t="s">
        <v>283</v>
      </c>
      <c r="D83" s="2" t="s">
        <v>98</v>
      </c>
      <c r="E83" s="2" t="s">
        <v>124</v>
      </c>
      <c r="F83" s="71">
        <v>2400000</v>
      </c>
      <c r="G83" s="72">
        <v>269404.72</v>
      </c>
      <c r="H83" s="73">
        <f t="shared" si="8"/>
        <v>2130595.2800000003</v>
      </c>
    </row>
    <row r="84" spans="1:8" ht="14.25" customHeight="1">
      <c r="A84" s="39" t="s">
        <v>60</v>
      </c>
      <c r="B84" s="2" t="s">
        <v>339</v>
      </c>
      <c r="C84" s="103" t="s">
        <v>284</v>
      </c>
      <c r="D84" s="2" t="s">
        <v>98</v>
      </c>
      <c r="E84" s="2" t="s">
        <v>124</v>
      </c>
      <c r="F84" s="71">
        <v>905000</v>
      </c>
      <c r="G84" s="72">
        <v>0</v>
      </c>
      <c r="H84" s="73">
        <f t="shared" si="8"/>
        <v>905000</v>
      </c>
    </row>
    <row r="85" spans="1:8" ht="14.25" customHeight="1">
      <c r="A85" s="39" t="s">
        <v>61</v>
      </c>
      <c r="B85" s="2" t="s">
        <v>339</v>
      </c>
      <c r="C85" s="103" t="s">
        <v>285</v>
      </c>
      <c r="D85" s="2" t="s">
        <v>98</v>
      </c>
      <c r="E85" s="2" t="s">
        <v>124</v>
      </c>
      <c r="F85" s="71">
        <v>95000</v>
      </c>
      <c r="G85" s="72">
        <v>0</v>
      </c>
      <c r="H85" s="73">
        <f t="shared" si="8"/>
        <v>95000</v>
      </c>
    </row>
    <row r="86" spans="1:8" ht="14.25" customHeight="1">
      <c r="A86" s="39" t="s">
        <v>61</v>
      </c>
      <c r="B86" s="2" t="s">
        <v>339</v>
      </c>
      <c r="C86" s="103" t="s">
        <v>285</v>
      </c>
      <c r="D86" s="2" t="s">
        <v>286</v>
      </c>
      <c r="E86" s="2" t="s">
        <v>124</v>
      </c>
      <c r="F86" s="71">
        <v>0</v>
      </c>
      <c r="G86" s="72">
        <v>0</v>
      </c>
      <c r="H86" s="73">
        <f aca="true" t="shared" si="9" ref="H86:H92">F86-G86</f>
        <v>0</v>
      </c>
    </row>
    <row r="87" spans="1:8" ht="14.25" customHeight="1">
      <c r="A87" s="78" t="s">
        <v>287</v>
      </c>
      <c r="B87" s="2"/>
      <c r="C87" s="2"/>
      <c r="D87" s="2"/>
      <c r="E87" s="2"/>
      <c r="F87" s="79">
        <f>SUM(F88:F89)</f>
        <v>300000</v>
      </c>
      <c r="G87" s="79">
        <f>SUM(G88:G89)</f>
        <v>0</v>
      </c>
      <c r="H87" s="80">
        <f t="shared" si="9"/>
        <v>300000</v>
      </c>
    </row>
    <row r="88" spans="1:8" ht="14.25" customHeight="1">
      <c r="A88" s="39" t="s">
        <v>60</v>
      </c>
      <c r="B88" s="2" t="s">
        <v>339</v>
      </c>
      <c r="C88" s="103" t="s">
        <v>288</v>
      </c>
      <c r="D88" s="2" t="s">
        <v>98</v>
      </c>
      <c r="E88" s="2" t="s">
        <v>124</v>
      </c>
      <c r="F88" s="71">
        <v>250000</v>
      </c>
      <c r="G88" s="72">
        <v>0</v>
      </c>
      <c r="H88" s="73">
        <f t="shared" si="9"/>
        <v>250000</v>
      </c>
    </row>
    <row r="89" spans="1:8" ht="14.25" customHeight="1">
      <c r="A89" s="81" t="s">
        <v>66</v>
      </c>
      <c r="B89" s="2" t="s">
        <v>339</v>
      </c>
      <c r="C89" s="103" t="s">
        <v>341</v>
      </c>
      <c r="D89" s="2" t="s">
        <v>98</v>
      </c>
      <c r="E89" s="2" t="s">
        <v>124</v>
      </c>
      <c r="F89" s="71">
        <v>50000</v>
      </c>
      <c r="G89" s="72">
        <v>0</v>
      </c>
      <c r="H89" s="73">
        <f>F89-G89</f>
        <v>50000</v>
      </c>
    </row>
    <row r="90" spans="1:8" ht="12.75" customHeight="1">
      <c r="A90" s="78" t="s">
        <v>289</v>
      </c>
      <c r="B90" s="40"/>
      <c r="C90" s="2"/>
      <c r="D90" s="2"/>
      <c r="E90" s="2"/>
      <c r="F90" s="79">
        <f>SUM(F91:F93)</f>
        <v>1900000</v>
      </c>
      <c r="G90" s="79">
        <f>SUM(G91:G93)</f>
        <v>2496</v>
      </c>
      <c r="H90" s="80">
        <f t="shared" si="9"/>
        <v>1897504</v>
      </c>
    </row>
    <row r="91" spans="1:8" ht="14.25" customHeight="1">
      <c r="A91" s="39" t="s">
        <v>60</v>
      </c>
      <c r="B91" s="2" t="s">
        <v>339</v>
      </c>
      <c r="C91" s="103" t="s">
        <v>290</v>
      </c>
      <c r="D91" s="2" t="s">
        <v>98</v>
      </c>
      <c r="E91" s="2" t="s">
        <v>124</v>
      </c>
      <c r="F91" s="71">
        <v>1700000</v>
      </c>
      <c r="G91" s="72">
        <v>2496</v>
      </c>
      <c r="H91" s="73">
        <f t="shared" si="9"/>
        <v>1697504</v>
      </c>
    </row>
    <row r="92" spans="1:8" ht="14.25" customHeight="1">
      <c r="A92" s="39" t="s">
        <v>61</v>
      </c>
      <c r="B92" s="2" t="s">
        <v>339</v>
      </c>
      <c r="C92" s="103" t="s">
        <v>291</v>
      </c>
      <c r="D92" s="2" t="s">
        <v>98</v>
      </c>
      <c r="E92" s="2" t="s">
        <v>124</v>
      </c>
      <c r="F92" s="71">
        <v>150000</v>
      </c>
      <c r="G92" s="72">
        <v>0</v>
      </c>
      <c r="H92" s="73">
        <f t="shared" si="9"/>
        <v>150000</v>
      </c>
    </row>
    <row r="93" spans="1:8" ht="14.25" customHeight="1">
      <c r="A93" s="81" t="s">
        <v>66</v>
      </c>
      <c r="B93" s="2" t="s">
        <v>339</v>
      </c>
      <c r="C93" s="104" t="s">
        <v>292</v>
      </c>
      <c r="D93" s="2" t="s">
        <v>98</v>
      </c>
      <c r="E93" s="2" t="s">
        <v>124</v>
      </c>
      <c r="F93" s="71">
        <v>50000</v>
      </c>
      <c r="G93" s="72">
        <v>0</v>
      </c>
      <c r="H93" s="73">
        <f aca="true" t="shared" si="10" ref="H93:H110">F93-G93</f>
        <v>50000</v>
      </c>
    </row>
    <row r="94" spans="1:8" ht="14.25" customHeight="1">
      <c r="A94" s="106" t="s">
        <v>293</v>
      </c>
      <c r="B94" s="2"/>
      <c r="C94" s="2"/>
      <c r="D94" s="2"/>
      <c r="E94" s="2"/>
      <c r="F94" s="79">
        <f>SUM(F95)</f>
        <v>300000</v>
      </c>
      <c r="G94" s="79">
        <f>SUM(G95)</f>
        <v>35000</v>
      </c>
      <c r="H94" s="80">
        <f t="shared" si="10"/>
        <v>265000</v>
      </c>
    </row>
    <row r="95" spans="1:8" ht="14.25" customHeight="1">
      <c r="A95" s="39" t="s">
        <v>60</v>
      </c>
      <c r="B95" s="2" t="s">
        <v>339</v>
      </c>
      <c r="C95" s="103" t="s">
        <v>294</v>
      </c>
      <c r="D95" s="2" t="s">
        <v>98</v>
      </c>
      <c r="E95" s="2" t="s">
        <v>124</v>
      </c>
      <c r="F95" s="71">
        <v>300000</v>
      </c>
      <c r="G95" s="72">
        <v>35000</v>
      </c>
      <c r="H95" s="73">
        <f t="shared" si="10"/>
        <v>265000</v>
      </c>
    </row>
    <row r="96" spans="1:8" ht="14.25" customHeight="1">
      <c r="A96" s="78" t="s">
        <v>299</v>
      </c>
      <c r="B96" s="2"/>
      <c r="C96" s="2"/>
      <c r="D96" s="2"/>
      <c r="E96" s="2"/>
      <c r="F96" s="79">
        <f>SUM(F97:F101)</f>
        <v>3660000</v>
      </c>
      <c r="G96" s="79">
        <f>SUM(G97:G101)</f>
        <v>297190.58999999997</v>
      </c>
      <c r="H96" s="80">
        <f t="shared" si="10"/>
        <v>3362809.41</v>
      </c>
    </row>
    <row r="97" spans="1:8" ht="14.25" customHeight="1">
      <c r="A97" s="39" t="s">
        <v>60</v>
      </c>
      <c r="B97" s="2" t="s">
        <v>339</v>
      </c>
      <c r="C97" s="103" t="s">
        <v>295</v>
      </c>
      <c r="D97" s="2" t="s">
        <v>98</v>
      </c>
      <c r="E97" s="2" t="s">
        <v>124</v>
      </c>
      <c r="F97" s="71">
        <v>1941288.28</v>
      </c>
      <c r="G97" s="72">
        <v>250047</v>
      </c>
      <c r="H97" s="73">
        <f t="shared" si="10"/>
        <v>1691241.28</v>
      </c>
    </row>
    <row r="98" spans="1:8" ht="14.25" customHeight="1">
      <c r="A98" s="39" t="s">
        <v>60</v>
      </c>
      <c r="B98" s="2" t="s">
        <v>339</v>
      </c>
      <c r="C98" s="103" t="s">
        <v>295</v>
      </c>
      <c r="D98" s="2" t="s">
        <v>322</v>
      </c>
      <c r="E98" s="2" t="s">
        <v>124</v>
      </c>
      <c r="F98" s="71">
        <v>818711.72</v>
      </c>
      <c r="G98" s="72">
        <v>0</v>
      </c>
      <c r="H98" s="73">
        <f>F98-G98</f>
        <v>818711.72</v>
      </c>
    </row>
    <row r="99" spans="1:8" ht="14.25" customHeight="1">
      <c r="A99" s="39" t="s">
        <v>61</v>
      </c>
      <c r="B99" s="2" t="s">
        <v>339</v>
      </c>
      <c r="C99" s="103" t="s">
        <v>296</v>
      </c>
      <c r="D99" s="2" t="s">
        <v>98</v>
      </c>
      <c r="E99" s="2" t="s">
        <v>124</v>
      </c>
      <c r="F99" s="71">
        <v>500000</v>
      </c>
      <c r="G99" s="72">
        <v>47143.59</v>
      </c>
      <c r="H99" s="73">
        <f t="shared" si="10"/>
        <v>452856.41000000003</v>
      </c>
    </row>
    <row r="100" spans="1:8" ht="14.25" customHeight="1">
      <c r="A100" s="39" t="s">
        <v>63</v>
      </c>
      <c r="B100" s="2" t="s">
        <v>339</v>
      </c>
      <c r="C100" s="103" t="s">
        <v>343</v>
      </c>
      <c r="D100" s="2" t="s">
        <v>98</v>
      </c>
      <c r="E100" s="2" t="s">
        <v>124</v>
      </c>
      <c r="F100" s="71">
        <v>300000</v>
      </c>
      <c r="G100" s="72">
        <v>0</v>
      </c>
      <c r="H100" s="73">
        <f>F100-G100</f>
        <v>300000</v>
      </c>
    </row>
    <row r="101" spans="1:8" ht="14.25" customHeight="1">
      <c r="A101" s="81" t="s">
        <v>66</v>
      </c>
      <c r="B101" s="2" t="s">
        <v>339</v>
      </c>
      <c r="C101" s="103" t="s">
        <v>344</v>
      </c>
      <c r="D101" s="2" t="s">
        <v>98</v>
      </c>
      <c r="E101" s="2" t="s">
        <v>124</v>
      </c>
      <c r="F101" s="71">
        <v>100000</v>
      </c>
      <c r="G101" s="72">
        <v>0</v>
      </c>
      <c r="H101" s="73">
        <f>F101-G101</f>
        <v>100000</v>
      </c>
    </row>
    <row r="102" spans="1:8" ht="21.75" customHeight="1">
      <c r="A102" s="78" t="s">
        <v>298</v>
      </c>
      <c r="B102" s="40"/>
      <c r="C102" s="2"/>
      <c r="D102" s="2"/>
      <c r="E102" s="2"/>
      <c r="F102" s="79">
        <f>SUM(F103:F106)</f>
        <v>500000</v>
      </c>
      <c r="G102" s="79">
        <f>SUM(G103:G106)</f>
        <v>0</v>
      </c>
      <c r="H102" s="80">
        <f t="shared" si="10"/>
        <v>500000</v>
      </c>
    </row>
    <row r="103" spans="1:8" ht="14.25" customHeight="1">
      <c r="A103" s="39" t="s">
        <v>60</v>
      </c>
      <c r="B103" s="2" t="s">
        <v>339</v>
      </c>
      <c r="C103" s="103" t="s">
        <v>297</v>
      </c>
      <c r="D103" s="2" t="s">
        <v>98</v>
      </c>
      <c r="E103" s="2" t="s">
        <v>124</v>
      </c>
      <c r="F103" s="71">
        <v>180000</v>
      </c>
      <c r="G103" s="72">
        <v>0</v>
      </c>
      <c r="H103" s="73">
        <f t="shared" si="10"/>
        <v>180000</v>
      </c>
    </row>
    <row r="104" spans="1:8" ht="14.25" customHeight="1">
      <c r="A104" s="39" t="s">
        <v>61</v>
      </c>
      <c r="B104" s="2" t="s">
        <v>339</v>
      </c>
      <c r="C104" s="103" t="s">
        <v>342</v>
      </c>
      <c r="D104" s="2" t="s">
        <v>98</v>
      </c>
      <c r="E104" s="2" t="s">
        <v>124</v>
      </c>
      <c r="F104" s="71">
        <v>100000</v>
      </c>
      <c r="G104" s="72">
        <v>0</v>
      </c>
      <c r="H104" s="73">
        <f>F104-G104</f>
        <v>100000</v>
      </c>
    </row>
    <row r="105" spans="1:8" ht="14.25" customHeight="1">
      <c r="A105" s="39" t="s">
        <v>63</v>
      </c>
      <c r="B105" s="2" t="s">
        <v>339</v>
      </c>
      <c r="C105" s="103" t="s">
        <v>343</v>
      </c>
      <c r="D105" s="2" t="s">
        <v>98</v>
      </c>
      <c r="E105" s="2" t="s">
        <v>124</v>
      </c>
      <c r="F105" s="71">
        <v>200000</v>
      </c>
      <c r="G105" s="72">
        <v>0</v>
      </c>
      <c r="H105" s="73">
        <f>F105-G105</f>
        <v>200000</v>
      </c>
    </row>
    <row r="106" spans="1:8" ht="14.25" customHeight="1">
      <c r="A106" s="81" t="s">
        <v>66</v>
      </c>
      <c r="B106" s="2" t="s">
        <v>339</v>
      </c>
      <c r="C106" s="104" t="s">
        <v>344</v>
      </c>
      <c r="D106" s="2" t="s">
        <v>98</v>
      </c>
      <c r="E106" s="2" t="s">
        <v>124</v>
      </c>
      <c r="F106" s="71">
        <v>20000</v>
      </c>
      <c r="G106" s="72">
        <v>0</v>
      </c>
      <c r="H106" s="73">
        <f>F106-G106</f>
        <v>20000</v>
      </c>
    </row>
    <row r="107" spans="1:8" ht="14.25" customHeight="1">
      <c r="A107" s="78" t="s">
        <v>259</v>
      </c>
      <c r="B107" s="2"/>
      <c r="C107" s="2"/>
      <c r="D107" s="2"/>
      <c r="E107" s="2"/>
      <c r="F107" s="79">
        <f>SUM(F108:F108)</f>
        <v>0</v>
      </c>
      <c r="G107" s="79">
        <f>SUM(G108:G108)</f>
        <v>0</v>
      </c>
      <c r="H107" s="80">
        <f t="shared" si="10"/>
        <v>0</v>
      </c>
    </row>
    <row r="108" spans="1:8" ht="14.25" customHeight="1">
      <c r="A108" s="39" t="s">
        <v>61</v>
      </c>
      <c r="B108" s="2" t="s">
        <v>339</v>
      </c>
      <c r="C108" s="2" t="s">
        <v>260</v>
      </c>
      <c r="D108" s="2" t="s">
        <v>115</v>
      </c>
      <c r="E108" s="2" t="s">
        <v>124</v>
      </c>
      <c r="F108" s="71">
        <v>0</v>
      </c>
      <c r="G108" s="72">
        <v>0</v>
      </c>
      <c r="H108" s="73">
        <f t="shared" si="10"/>
        <v>0</v>
      </c>
    </row>
    <row r="109" spans="1:8" ht="14.25" customHeight="1">
      <c r="A109" s="106" t="s">
        <v>256</v>
      </c>
      <c r="B109" s="2"/>
      <c r="C109" s="104"/>
      <c r="D109" s="2"/>
      <c r="E109" s="2"/>
      <c r="F109" s="79">
        <f>F110</f>
        <v>0</v>
      </c>
      <c r="G109" s="79">
        <f>G110</f>
        <v>0</v>
      </c>
      <c r="H109" s="80">
        <f t="shared" si="10"/>
        <v>0</v>
      </c>
    </row>
    <row r="110" spans="1:8" ht="14.25" customHeight="1">
      <c r="A110" s="39" t="s">
        <v>60</v>
      </c>
      <c r="B110" s="2" t="s">
        <v>339</v>
      </c>
      <c r="C110" s="103" t="s">
        <v>300</v>
      </c>
      <c r="D110" s="2" t="s">
        <v>115</v>
      </c>
      <c r="E110" s="2" t="s">
        <v>124</v>
      </c>
      <c r="F110" s="71">
        <v>0</v>
      </c>
      <c r="G110" s="72">
        <v>0</v>
      </c>
      <c r="H110" s="73">
        <f t="shared" si="10"/>
        <v>0</v>
      </c>
    </row>
    <row r="111" spans="1:8" ht="15" customHeight="1">
      <c r="A111" s="106" t="s">
        <v>328</v>
      </c>
      <c r="B111" s="2" t="s">
        <v>162</v>
      </c>
      <c r="C111" s="104"/>
      <c r="D111" s="2"/>
      <c r="E111" s="2"/>
      <c r="F111" s="79">
        <f>F112</f>
        <v>140000</v>
      </c>
      <c r="G111" s="79">
        <f>G112</f>
        <v>0</v>
      </c>
      <c r="H111" s="80">
        <f>F111-G111</f>
        <v>140000</v>
      </c>
    </row>
    <row r="112" spans="1:8" ht="15" customHeight="1">
      <c r="A112" s="39" t="s">
        <v>60</v>
      </c>
      <c r="B112" s="2" t="s">
        <v>339</v>
      </c>
      <c r="C112" s="103" t="s">
        <v>329</v>
      </c>
      <c r="D112" s="2" t="s">
        <v>255</v>
      </c>
      <c r="E112" s="2" t="s">
        <v>124</v>
      </c>
      <c r="F112" s="71">
        <v>140000</v>
      </c>
      <c r="G112" s="72">
        <v>0</v>
      </c>
      <c r="H112" s="73">
        <f>F112-G112</f>
        <v>140000</v>
      </c>
    </row>
    <row r="113" spans="1:8" ht="15" customHeight="1">
      <c r="A113" s="106" t="s">
        <v>258</v>
      </c>
      <c r="B113" s="2"/>
      <c r="C113" s="104"/>
      <c r="D113" s="2"/>
      <c r="E113" s="2"/>
      <c r="F113" s="79">
        <f>F114</f>
        <v>0</v>
      </c>
      <c r="G113" s="79">
        <f>G114</f>
        <v>0</v>
      </c>
      <c r="H113" s="80">
        <f>F113-G113</f>
        <v>0</v>
      </c>
    </row>
    <row r="114" spans="1:8" ht="15" customHeight="1">
      <c r="A114" s="39" t="s">
        <v>60</v>
      </c>
      <c r="B114" s="2" t="s">
        <v>339</v>
      </c>
      <c r="C114" s="103" t="s">
        <v>312</v>
      </c>
      <c r="D114" s="2" t="s">
        <v>115</v>
      </c>
      <c r="E114" s="2" t="s">
        <v>124</v>
      </c>
      <c r="F114" s="71">
        <v>0</v>
      </c>
      <c r="G114" s="72">
        <v>0</v>
      </c>
      <c r="H114" s="73">
        <f>F114-G114</f>
        <v>0</v>
      </c>
    </row>
    <row r="115" spans="1:8" ht="13.5" customHeight="1">
      <c r="A115" s="107" t="s">
        <v>196</v>
      </c>
      <c r="B115" s="40"/>
      <c r="C115" s="2"/>
      <c r="D115" s="2"/>
      <c r="E115" s="2"/>
      <c r="F115" s="79">
        <f>SUM(F116:F124)</f>
        <v>71000</v>
      </c>
      <c r="G115" s="79">
        <f>SUM(G116:G124)</f>
        <v>400</v>
      </c>
      <c r="H115" s="80">
        <f aca="true" t="shared" si="11" ref="H115:H145">F115-G115</f>
        <v>70600</v>
      </c>
    </row>
    <row r="116" spans="1:8" ht="13.5" customHeight="1">
      <c r="A116" s="39" t="s">
        <v>163</v>
      </c>
      <c r="B116" s="2" t="s">
        <v>339</v>
      </c>
      <c r="C116" s="2" t="s">
        <v>348</v>
      </c>
      <c r="D116" s="2" t="s">
        <v>98</v>
      </c>
      <c r="E116" s="2" t="s">
        <v>124</v>
      </c>
      <c r="F116" s="71">
        <v>1000</v>
      </c>
      <c r="G116" s="72">
        <v>400</v>
      </c>
      <c r="H116" s="73">
        <f t="shared" si="11"/>
        <v>600</v>
      </c>
    </row>
    <row r="117" spans="1:8" ht="13.5" customHeight="1">
      <c r="A117" s="39" t="s">
        <v>59</v>
      </c>
      <c r="B117" s="2" t="s">
        <v>339</v>
      </c>
      <c r="C117" s="2" t="s">
        <v>349</v>
      </c>
      <c r="D117" s="2" t="s">
        <v>98</v>
      </c>
      <c r="E117" s="2" t="s">
        <v>124</v>
      </c>
      <c r="F117" s="71">
        <v>5000</v>
      </c>
      <c r="G117" s="71">
        <v>0</v>
      </c>
      <c r="H117" s="73">
        <f>F117-G117</f>
        <v>5000</v>
      </c>
    </row>
    <row r="118" spans="1:8" ht="13.5" customHeight="1">
      <c r="A118" s="39" t="s">
        <v>61</v>
      </c>
      <c r="B118" s="2" t="s">
        <v>339</v>
      </c>
      <c r="C118" s="2" t="s">
        <v>350</v>
      </c>
      <c r="D118" s="2" t="s">
        <v>98</v>
      </c>
      <c r="E118" s="2" t="s">
        <v>124</v>
      </c>
      <c r="F118" s="71">
        <v>30000</v>
      </c>
      <c r="G118" s="72">
        <v>0</v>
      </c>
      <c r="H118" s="73">
        <f t="shared" si="11"/>
        <v>30000</v>
      </c>
    </row>
    <row r="119" spans="1:8" ht="13.5" customHeight="1">
      <c r="A119" s="39" t="s">
        <v>62</v>
      </c>
      <c r="B119" s="2" t="s">
        <v>339</v>
      </c>
      <c r="C119" s="2" t="s">
        <v>351</v>
      </c>
      <c r="D119" s="2" t="s">
        <v>98</v>
      </c>
      <c r="E119" s="2" t="s">
        <v>124</v>
      </c>
      <c r="F119" s="71">
        <v>5000</v>
      </c>
      <c r="G119" s="72">
        <v>0</v>
      </c>
      <c r="H119" s="73">
        <f t="shared" si="11"/>
        <v>5000</v>
      </c>
    </row>
    <row r="120" spans="1:8" ht="15.75" customHeight="1">
      <c r="A120" s="81" t="s">
        <v>66</v>
      </c>
      <c r="B120" s="2" t="s">
        <v>339</v>
      </c>
      <c r="C120" s="104" t="s">
        <v>352</v>
      </c>
      <c r="D120" s="2" t="s">
        <v>98</v>
      </c>
      <c r="E120" s="2" t="s">
        <v>124</v>
      </c>
      <c r="F120" s="71">
        <v>5000</v>
      </c>
      <c r="G120" s="72">
        <v>0</v>
      </c>
      <c r="H120" s="73">
        <f t="shared" si="11"/>
        <v>5000</v>
      </c>
    </row>
    <row r="121" spans="1:8" ht="15.75" customHeight="1">
      <c r="A121" s="39" t="s">
        <v>59</v>
      </c>
      <c r="B121" s="2" t="s">
        <v>339</v>
      </c>
      <c r="C121" s="2" t="s">
        <v>354</v>
      </c>
      <c r="D121" s="2" t="s">
        <v>98</v>
      </c>
      <c r="E121" s="2" t="s">
        <v>124</v>
      </c>
      <c r="F121" s="71">
        <v>5000</v>
      </c>
      <c r="G121" s="71">
        <v>0</v>
      </c>
      <c r="H121" s="73">
        <f>F121-G121</f>
        <v>5000</v>
      </c>
    </row>
    <row r="122" spans="1:8" ht="15.75" customHeight="1">
      <c r="A122" s="39" t="s">
        <v>61</v>
      </c>
      <c r="B122" s="2" t="s">
        <v>339</v>
      </c>
      <c r="C122" s="2" t="s">
        <v>355</v>
      </c>
      <c r="D122" s="2" t="s">
        <v>98</v>
      </c>
      <c r="E122" s="2" t="s">
        <v>124</v>
      </c>
      <c r="F122" s="71">
        <v>10000</v>
      </c>
      <c r="G122" s="71">
        <v>0</v>
      </c>
      <c r="H122" s="73">
        <f>F122-G122</f>
        <v>10000</v>
      </c>
    </row>
    <row r="123" spans="1:8" ht="15.75" customHeight="1">
      <c r="A123" s="39" t="s">
        <v>62</v>
      </c>
      <c r="B123" s="2" t="s">
        <v>339</v>
      </c>
      <c r="C123" s="2" t="s">
        <v>356</v>
      </c>
      <c r="D123" s="2" t="s">
        <v>98</v>
      </c>
      <c r="E123" s="2" t="s">
        <v>124</v>
      </c>
      <c r="F123" s="71">
        <v>10000</v>
      </c>
      <c r="G123" s="72">
        <v>0</v>
      </c>
      <c r="H123" s="73">
        <f>F123-G123</f>
        <v>10000</v>
      </c>
    </row>
    <row r="124" spans="1:8" ht="15.75" customHeight="1">
      <c r="A124" s="81" t="s">
        <v>66</v>
      </c>
      <c r="B124" s="2" t="s">
        <v>339</v>
      </c>
      <c r="C124" s="104" t="s">
        <v>357</v>
      </c>
      <c r="D124" s="2" t="s">
        <v>98</v>
      </c>
      <c r="E124" s="2" t="s">
        <v>124</v>
      </c>
      <c r="F124" s="71">
        <v>0</v>
      </c>
      <c r="G124" s="72">
        <v>0</v>
      </c>
      <c r="H124" s="73">
        <f>F124-G124</f>
        <v>0</v>
      </c>
    </row>
    <row r="125" spans="1:8" ht="15.75" customHeight="1">
      <c r="A125" s="78" t="s">
        <v>318</v>
      </c>
      <c r="B125" s="40"/>
      <c r="C125" s="2"/>
      <c r="D125" s="2"/>
      <c r="E125" s="2"/>
      <c r="F125" s="79">
        <f>SUM(F126:F128)</f>
        <v>0</v>
      </c>
      <c r="G125" s="79">
        <f>SUM(G126:G128)</f>
        <v>0</v>
      </c>
      <c r="H125" s="80">
        <f t="shared" si="11"/>
        <v>0</v>
      </c>
    </row>
    <row r="126" spans="1:8" ht="15.75" customHeight="1">
      <c r="A126" s="39" t="s">
        <v>60</v>
      </c>
      <c r="B126" s="2" t="s">
        <v>339</v>
      </c>
      <c r="C126" s="2" t="s">
        <v>203</v>
      </c>
      <c r="D126" s="2" t="s">
        <v>98</v>
      </c>
      <c r="E126" s="2" t="s">
        <v>124</v>
      </c>
      <c r="F126" s="71">
        <v>0</v>
      </c>
      <c r="G126" s="71">
        <v>0</v>
      </c>
      <c r="H126" s="73">
        <f t="shared" si="11"/>
        <v>0</v>
      </c>
    </row>
    <row r="127" spans="1:8" ht="15.75" customHeight="1">
      <c r="A127" s="39" t="s">
        <v>60</v>
      </c>
      <c r="B127" s="2" t="s">
        <v>339</v>
      </c>
      <c r="C127" s="103" t="s">
        <v>319</v>
      </c>
      <c r="D127" s="2" t="s">
        <v>122</v>
      </c>
      <c r="E127" s="2" t="s">
        <v>125</v>
      </c>
      <c r="F127" s="71">
        <v>0</v>
      </c>
      <c r="G127" s="71">
        <v>0</v>
      </c>
      <c r="H127" s="73">
        <f>F127-G127</f>
        <v>0</v>
      </c>
    </row>
    <row r="128" spans="1:8" ht="15.75" customHeight="1">
      <c r="A128" s="39" t="s">
        <v>60</v>
      </c>
      <c r="B128" s="2" t="s">
        <v>339</v>
      </c>
      <c r="C128" s="2" t="s">
        <v>320</v>
      </c>
      <c r="D128" s="2" t="s">
        <v>115</v>
      </c>
      <c r="E128" s="2" t="s">
        <v>125</v>
      </c>
      <c r="F128" s="71">
        <v>0</v>
      </c>
      <c r="G128" s="71">
        <v>0</v>
      </c>
      <c r="H128" s="73">
        <f>F128-G128</f>
        <v>0</v>
      </c>
    </row>
    <row r="129" spans="1:8" ht="14.25" customHeight="1">
      <c r="A129" s="107" t="s">
        <v>346</v>
      </c>
      <c r="B129" s="40"/>
      <c r="C129" s="2"/>
      <c r="D129" s="2"/>
      <c r="E129" s="2"/>
      <c r="F129" s="79">
        <f>SUM(F130:F131)</f>
        <v>3993030</v>
      </c>
      <c r="G129" s="79">
        <f>SUM(G130:G131)</f>
        <v>0</v>
      </c>
      <c r="H129" s="80">
        <f aca="true" t="shared" si="12" ref="H129:H135">F129-G129</f>
        <v>3993030</v>
      </c>
    </row>
    <row r="130" spans="1:8" ht="15.75" customHeight="1">
      <c r="A130" s="39" t="s">
        <v>60</v>
      </c>
      <c r="B130" s="2" t="s">
        <v>339</v>
      </c>
      <c r="C130" s="2" t="s">
        <v>347</v>
      </c>
      <c r="D130" s="2" t="s">
        <v>115</v>
      </c>
      <c r="E130" s="2" t="s">
        <v>124</v>
      </c>
      <c r="F130" s="71">
        <v>0</v>
      </c>
      <c r="G130" s="72">
        <v>0</v>
      </c>
      <c r="H130" s="73">
        <f t="shared" si="12"/>
        <v>0</v>
      </c>
    </row>
    <row r="131" spans="1:8" ht="15.75" customHeight="1">
      <c r="A131" s="39" t="s">
        <v>60</v>
      </c>
      <c r="B131" s="2" t="s">
        <v>339</v>
      </c>
      <c r="C131" s="2" t="s">
        <v>345</v>
      </c>
      <c r="D131" s="2" t="s">
        <v>98</v>
      </c>
      <c r="E131" s="2" t="s">
        <v>124</v>
      </c>
      <c r="F131" s="71">
        <v>3993030</v>
      </c>
      <c r="G131" s="72">
        <v>0</v>
      </c>
      <c r="H131" s="73">
        <f t="shared" si="12"/>
        <v>3993030</v>
      </c>
    </row>
    <row r="132" spans="1:8" ht="12.75" customHeight="1">
      <c r="A132" s="78" t="s">
        <v>160</v>
      </c>
      <c r="B132" s="40"/>
      <c r="C132" s="2"/>
      <c r="D132" s="2"/>
      <c r="E132" s="2"/>
      <c r="F132" s="79">
        <f>SUM(F133:F135)</f>
        <v>0</v>
      </c>
      <c r="G132" s="79">
        <f>SUM(G133:G135)</f>
        <v>0</v>
      </c>
      <c r="H132" s="80">
        <f t="shared" si="12"/>
        <v>0</v>
      </c>
    </row>
    <row r="133" spans="1:8" ht="14.25" customHeight="1">
      <c r="A133" s="39" t="s">
        <v>60</v>
      </c>
      <c r="B133" s="2" t="s">
        <v>339</v>
      </c>
      <c r="C133" s="2" t="s">
        <v>358</v>
      </c>
      <c r="D133" s="2" t="s">
        <v>98</v>
      </c>
      <c r="E133" s="2" t="s">
        <v>124</v>
      </c>
      <c r="F133" s="71">
        <v>0</v>
      </c>
      <c r="G133" s="71">
        <v>0</v>
      </c>
      <c r="H133" s="73">
        <f t="shared" si="12"/>
        <v>0</v>
      </c>
    </row>
    <row r="134" spans="1:8" ht="15.75" customHeight="1">
      <c r="A134" s="39" t="s">
        <v>61</v>
      </c>
      <c r="B134" s="2" t="s">
        <v>339</v>
      </c>
      <c r="C134" s="2" t="s">
        <v>359</v>
      </c>
      <c r="D134" s="2" t="s">
        <v>98</v>
      </c>
      <c r="E134" s="2" t="s">
        <v>124</v>
      </c>
      <c r="F134" s="71">
        <v>0</v>
      </c>
      <c r="G134" s="72">
        <v>0</v>
      </c>
      <c r="H134" s="73">
        <f>F134-G134</f>
        <v>0</v>
      </c>
    </row>
    <row r="135" spans="1:8" ht="15.75" customHeight="1">
      <c r="A135" s="39" t="s">
        <v>61</v>
      </c>
      <c r="B135" s="2" t="s">
        <v>339</v>
      </c>
      <c r="C135" s="2" t="s">
        <v>360</v>
      </c>
      <c r="D135" s="2" t="s">
        <v>98</v>
      </c>
      <c r="E135" s="2" t="s">
        <v>124</v>
      </c>
      <c r="F135" s="71">
        <v>0</v>
      </c>
      <c r="G135" s="72">
        <v>0</v>
      </c>
      <c r="H135" s="73">
        <f t="shared" si="12"/>
        <v>0</v>
      </c>
    </row>
    <row r="136" spans="1:8" ht="13.5" customHeight="1">
      <c r="A136" s="107" t="s">
        <v>197</v>
      </c>
      <c r="B136" s="40"/>
      <c r="C136" s="2"/>
      <c r="D136" s="2"/>
      <c r="E136" s="2"/>
      <c r="F136" s="79">
        <f>SUM(F137:F140)</f>
        <v>100000</v>
      </c>
      <c r="G136" s="79">
        <f>SUM(G137:G140)</f>
        <v>0</v>
      </c>
      <c r="H136" s="80">
        <f t="shared" si="11"/>
        <v>100000</v>
      </c>
    </row>
    <row r="137" spans="1:8" ht="13.5" customHeight="1">
      <c r="A137" s="39" t="s">
        <v>59</v>
      </c>
      <c r="B137" s="2" t="s">
        <v>339</v>
      </c>
      <c r="C137" s="2" t="s">
        <v>361</v>
      </c>
      <c r="D137" s="2" t="s">
        <v>98</v>
      </c>
      <c r="E137" s="2" t="s">
        <v>124</v>
      </c>
      <c r="F137" s="71">
        <v>20000</v>
      </c>
      <c r="G137" s="72">
        <v>0</v>
      </c>
      <c r="H137" s="73">
        <f t="shared" si="11"/>
        <v>20000</v>
      </c>
    </row>
    <row r="138" spans="1:8" ht="13.5" customHeight="1">
      <c r="A138" s="39" t="s">
        <v>61</v>
      </c>
      <c r="B138" s="2" t="s">
        <v>339</v>
      </c>
      <c r="C138" s="2" t="s">
        <v>377</v>
      </c>
      <c r="D138" s="2" t="s">
        <v>98</v>
      </c>
      <c r="E138" s="2" t="s">
        <v>124</v>
      </c>
      <c r="F138" s="71">
        <v>20000</v>
      </c>
      <c r="G138" s="72">
        <v>0</v>
      </c>
      <c r="H138" s="73">
        <f>F138-G138</f>
        <v>20000</v>
      </c>
    </row>
    <row r="139" spans="1:8" ht="13.5" customHeight="1">
      <c r="A139" s="39" t="s">
        <v>62</v>
      </c>
      <c r="B139" s="2" t="s">
        <v>339</v>
      </c>
      <c r="C139" s="2" t="s">
        <v>378</v>
      </c>
      <c r="D139" s="2" t="s">
        <v>98</v>
      </c>
      <c r="E139" s="2" t="s">
        <v>124</v>
      </c>
      <c r="F139" s="71">
        <v>40000</v>
      </c>
      <c r="G139" s="72">
        <v>0</v>
      </c>
      <c r="H139" s="73">
        <f t="shared" si="11"/>
        <v>40000</v>
      </c>
    </row>
    <row r="140" spans="1:8" ht="13.5" customHeight="1">
      <c r="A140" s="81" t="s">
        <v>66</v>
      </c>
      <c r="B140" s="2" t="s">
        <v>339</v>
      </c>
      <c r="C140" s="104" t="s">
        <v>379</v>
      </c>
      <c r="D140" s="2" t="s">
        <v>98</v>
      </c>
      <c r="E140" s="2" t="s">
        <v>124</v>
      </c>
      <c r="F140" s="71">
        <v>20000</v>
      </c>
      <c r="G140" s="72">
        <v>0</v>
      </c>
      <c r="H140" s="73">
        <f t="shared" si="11"/>
        <v>20000</v>
      </c>
    </row>
    <row r="141" spans="1:8" ht="13.5" customHeight="1">
      <c r="A141" s="106" t="s">
        <v>258</v>
      </c>
      <c r="B141" s="40"/>
      <c r="C141" s="2"/>
      <c r="D141" s="2"/>
      <c r="E141" s="2"/>
      <c r="F141" s="79">
        <f>SUM(F142:F143)</f>
        <v>0</v>
      </c>
      <c r="G141" s="79">
        <f>SUM(G142:G143)</f>
        <v>0</v>
      </c>
      <c r="H141" s="80">
        <f t="shared" si="11"/>
        <v>0</v>
      </c>
    </row>
    <row r="142" spans="1:8" ht="13.5" customHeight="1">
      <c r="A142" s="39" t="s">
        <v>60</v>
      </c>
      <c r="B142" s="2" t="s">
        <v>339</v>
      </c>
      <c r="C142" s="2" t="s">
        <v>263</v>
      </c>
      <c r="D142" s="2" t="s">
        <v>115</v>
      </c>
      <c r="E142" s="2" t="s">
        <v>124</v>
      </c>
      <c r="F142" s="71">
        <v>0</v>
      </c>
      <c r="G142" s="71">
        <v>0</v>
      </c>
      <c r="H142" s="73">
        <f t="shared" si="11"/>
        <v>0</v>
      </c>
    </row>
    <row r="143" spans="1:8" ht="13.5" customHeight="1">
      <c r="A143" s="81" t="s">
        <v>66</v>
      </c>
      <c r="B143" s="2" t="s">
        <v>339</v>
      </c>
      <c r="C143" s="2" t="s">
        <v>301</v>
      </c>
      <c r="D143" s="2" t="s">
        <v>115</v>
      </c>
      <c r="E143" s="2" t="s">
        <v>124</v>
      </c>
      <c r="F143" s="71">
        <v>0</v>
      </c>
      <c r="G143" s="71">
        <v>0</v>
      </c>
      <c r="H143" s="73">
        <f t="shared" si="11"/>
        <v>0</v>
      </c>
    </row>
    <row r="144" spans="1:8" ht="12.75" customHeight="1">
      <c r="A144" s="107" t="s">
        <v>218</v>
      </c>
      <c r="B144" s="40"/>
      <c r="C144" s="2"/>
      <c r="D144" s="2"/>
      <c r="E144" s="2"/>
      <c r="F144" s="79">
        <f>SUM(F145:F145)</f>
        <v>265000</v>
      </c>
      <c r="G144" s="79">
        <f>SUM(G145:G145)</f>
        <v>24955.7</v>
      </c>
      <c r="H144" s="80">
        <f t="shared" si="11"/>
        <v>240044.3</v>
      </c>
    </row>
    <row r="145" spans="1:8" ht="13.5" customHeight="1">
      <c r="A145" s="39" t="s">
        <v>102</v>
      </c>
      <c r="B145" s="2" t="s">
        <v>339</v>
      </c>
      <c r="C145" s="2" t="s">
        <v>219</v>
      </c>
      <c r="D145" s="2" t="s">
        <v>98</v>
      </c>
      <c r="E145" s="2" t="s">
        <v>124</v>
      </c>
      <c r="F145" s="71">
        <v>265000</v>
      </c>
      <c r="G145" s="72">
        <v>24955.7</v>
      </c>
      <c r="H145" s="73">
        <f t="shared" si="11"/>
        <v>240044.3</v>
      </c>
    </row>
    <row r="146" spans="1:8" ht="13.5" customHeight="1">
      <c r="A146" s="107" t="s">
        <v>198</v>
      </c>
      <c r="B146" s="40"/>
      <c r="C146" s="2"/>
      <c r="D146" s="2"/>
      <c r="E146" s="2"/>
      <c r="F146" s="79">
        <f>SUM(F147:F158)</f>
        <v>355000</v>
      </c>
      <c r="G146" s="79">
        <f>SUM(G147:G158)</f>
        <v>12629.130000000001</v>
      </c>
      <c r="H146" s="80">
        <f aca="true" t="shared" si="13" ref="H146:H169">F146-G146</f>
        <v>342370.87</v>
      </c>
    </row>
    <row r="147" spans="1:8" ht="13.5" customHeight="1">
      <c r="A147" s="39" t="s">
        <v>163</v>
      </c>
      <c r="B147" s="2" t="s">
        <v>339</v>
      </c>
      <c r="C147" s="2" t="s">
        <v>380</v>
      </c>
      <c r="D147" s="2" t="s">
        <v>98</v>
      </c>
      <c r="E147" s="2" t="s">
        <v>124</v>
      </c>
      <c r="F147" s="71">
        <v>5000</v>
      </c>
      <c r="G147" s="72">
        <v>0</v>
      </c>
      <c r="H147" s="73">
        <f t="shared" si="13"/>
        <v>5000</v>
      </c>
    </row>
    <row r="148" spans="1:8" ht="13.5" customHeight="1">
      <c r="A148" s="39" t="s">
        <v>59</v>
      </c>
      <c r="B148" s="2" t="s">
        <v>339</v>
      </c>
      <c r="C148" s="2" t="s">
        <v>381</v>
      </c>
      <c r="D148" s="2" t="s">
        <v>98</v>
      </c>
      <c r="E148" s="2" t="s">
        <v>124</v>
      </c>
      <c r="F148" s="71">
        <v>5000</v>
      </c>
      <c r="G148" s="71">
        <v>0</v>
      </c>
      <c r="H148" s="73">
        <f t="shared" si="13"/>
        <v>5000</v>
      </c>
    </row>
    <row r="149" spans="1:8" ht="13.5" customHeight="1">
      <c r="A149" s="39" t="s">
        <v>60</v>
      </c>
      <c r="B149" s="2" t="s">
        <v>339</v>
      </c>
      <c r="C149" s="2" t="s">
        <v>383</v>
      </c>
      <c r="D149" s="2" t="s">
        <v>98</v>
      </c>
      <c r="E149" s="2" t="s">
        <v>124</v>
      </c>
      <c r="F149" s="71">
        <v>18750</v>
      </c>
      <c r="G149" s="72">
        <v>0</v>
      </c>
      <c r="H149" s="73">
        <f t="shared" si="13"/>
        <v>18750</v>
      </c>
    </row>
    <row r="150" spans="1:8" ht="13.5" customHeight="1">
      <c r="A150" s="39" t="s">
        <v>61</v>
      </c>
      <c r="B150" s="2" t="s">
        <v>339</v>
      </c>
      <c r="C150" s="2" t="s">
        <v>382</v>
      </c>
      <c r="D150" s="2" t="s">
        <v>98</v>
      </c>
      <c r="E150" s="2" t="s">
        <v>124</v>
      </c>
      <c r="F150" s="71">
        <v>56250</v>
      </c>
      <c r="G150" s="72">
        <v>4455</v>
      </c>
      <c r="H150" s="73">
        <f t="shared" si="13"/>
        <v>51795</v>
      </c>
    </row>
    <row r="151" spans="1:8" ht="13.5" customHeight="1">
      <c r="A151" s="81" t="s">
        <v>66</v>
      </c>
      <c r="B151" s="2" t="s">
        <v>339</v>
      </c>
      <c r="C151" s="2" t="s">
        <v>384</v>
      </c>
      <c r="D151" s="2" t="s">
        <v>98</v>
      </c>
      <c r="E151" s="2" t="s">
        <v>124</v>
      </c>
      <c r="F151" s="71">
        <v>10000</v>
      </c>
      <c r="G151" s="72">
        <v>1966.13</v>
      </c>
      <c r="H151" s="73">
        <f t="shared" si="13"/>
        <v>8033.87</v>
      </c>
    </row>
    <row r="152" spans="1:8" ht="13.5" customHeight="1">
      <c r="A152" s="81" t="s">
        <v>66</v>
      </c>
      <c r="B152" s="2" t="s">
        <v>339</v>
      </c>
      <c r="C152" s="2" t="s">
        <v>385</v>
      </c>
      <c r="D152" s="2" t="s">
        <v>98</v>
      </c>
      <c r="E152" s="2" t="s">
        <v>124</v>
      </c>
      <c r="F152" s="71">
        <v>30000</v>
      </c>
      <c r="G152" s="72">
        <v>6208</v>
      </c>
      <c r="H152" s="73">
        <f t="shared" si="13"/>
        <v>23792</v>
      </c>
    </row>
    <row r="153" spans="1:8" ht="13.5" customHeight="1">
      <c r="A153" s="39" t="s">
        <v>59</v>
      </c>
      <c r="B153" s="2" t="s">
        <v>339</v>
      </c>
      <c r="C153" s="2" t="s">
        <v>386</v>
      </c>
      <c r="D153" s="2" t="s">
        <v>98</v>
      </c>
      <c r="E153" s="2" t="s">
        <v>124</v>
      </c>
      <c r="F153" s="71">
        <v>60000</v>
      </c>
      <c r="G153" s="71">
        <v>0</v>
      </c>
      <c r="H153" s="73">
        <f t="shared" si="13"/>
        <v>60000</v>
      </c>
    </row>
    <row r="154" spans="1:8" ht="13.5" customHeight="1">
      <c r="A154" s="39" t="s">
        <v>61</v>
      </c>
      <c r="B154" s="2" t="s">
        <v>339</v>
      </c>
      <c r="C154" s="2" t="s">
        <v>387</v>
      </c>
      <c r="D154" s="2" t="s">
        <v>98</v>
      </c>
      <c r="E154" s="2" t="s">
        <v>124</v>
      </c>
      <c r="F154" s="71">
        <v>25000</v>
      </c>
      <c r="G154" s="72">
        <v>0</v>
      </c>
      <c r="H154" s="73">
        <f t="shared" si="13"/>
        <v>25000</v>
      </c>
    </row>
    <row r="155" spans="1:8" ht="13.5" customHeight="1">
      <c r="A155" s="39" t="s">
        <v>62</v>
      </c>
      <c r="B155" s="2" t="s">
        <v>339</v>
      </c>
      <c r="C155" s="2" t="s">
        <v>388</v>
      </c>
      <c r="D155" s="2" t="s">
        <v>98</v>
      </c>
      <c r="E155" s="2" t="s">
        <v>124</v>
      </c>
      <c r="F155" s="71">
        <v>30000</v>
      </c>
      <c r="G155" s="71">
        <v>0</v>
      </c>
      <c r="H155" s="73">
        <f t="shared" si="13"/>
        <v>30000</v>
      </c>
    </row>
    <row r="156" spans="1:8" ht="13.5" customHeight="1">
      <c r="A156" s="81" t="s">
        <v>66</v>
      </c>
      <c r="B156" s="2" t="s">
        <v>339</v>
      </c>
      <c r="C156" s="104" t="s">
        <v>389</v>
      </c>
      <c r="D156" s="2" t="s">
        <v>98</v>
      </c>
      <c r="E156" s="2" t="s">
        <v>124</v>
      </c>
      <c r="F156" s="71">
        <v>15000</v>
      </c>
      <c r="G156" s="72">
        <v>0</v>
      </c>
      <c r="H156" s="73">
        <f t="shared" si="13"/>
        <v>15000</v>
      </c>
    </row>
    <row r="157" spans="1:8" ht="13.5" customHeight="1">
      <c r="A157" s="39" t="s">
        <v>63</v>
      </c>
      <c r="B157" s="2" t="s">
        <v>339</v>
      </c>
      <c r="C157" s="103" t="s">
        <v>390</v>
      </c>
      <c r="D157" s="2" t="s">
        <v>98</v>
      </c>
      <c r="E157" s="2" t="s">
        <v>124</v>
      </c>
      <c r="F157" s="71">
        <v>50000</v>
      </c>
      <c r="G157" s="72">
        <v>0</v>
      </c>
      <c r="H157" s="73">
        <f t="shared" si="13"/>
        <v>50000</v>
      </c>
    </row>
    <row r="158" spans="1:8" ht="13.5" customHeight="1">
      <c r="A158" s="81" t="s">
        <v>66</v>
      </c>
      <c r="B158" s="2" t="s">
        <v>339</v>
      </c>
      <c r="C158" s="103" t="s">
        <v>391</v>
      </c>
      <c r="D158" s="2" t="s">
        <v>98</v>
      </c>
      <c r="E158" s="2" t="s">
        <v>124</v>
      </c>
      <c r="F158" s="71">
        <v>50000</v>
      </c>
      <c r="G158" s="72">
        <v>0</v>
      </c>
      <c r="H158" s="73">
        <f t="shared" si="13"/>
        <v>50000</v>
      </c>
    </row>
    <row r="159" spans="1:8" ht="18" customHeight="1" thickBot="1">
      <c r="A159" s="78" t="s">
        <v>227</v>
      </c>
      <c r="B159" s="117" t="s">
        <v>124</v>
      </c>
      <c r="C159" s="119" t="s">
        <v>228</v>
      </c>
      <c r="D159" s="117" t="s">
        <v>98</v>
      </c>
      <c r="E159" s="117" t="s">
        <v>124</v>
      </c>
      <c r="F159" s="79">
        <v>30000</v>
      </c>
      <c r="G159" s="118">
        <v>0</v>
      </c>
      <c r="H159" s="80">
        <f t="shared" si="13"/>
        <v>30000</v>
      </c>
    </row>
    <row r="160" spans="1:8" ht="13.5" customHeight="1" thickBot="1">
      <c r="A160" s="108" t="s">
        <v>69</v>
      </c>
      <c r="B160" s="92"/>
      <c r="C160" s="69"/>
      <c r="D160" s="69"/>
      <c r="E160" s="69"/>
      <c r="F160" s="93">
        <f>F161+F234+F265</f>
        <v>19972105</v>
      </c>
      <c r="G160" s="93">
        <f>G161+G234+G265</f>
        <v>1348969.4600000002</v>
      </c>
      <c r="H160" s="94">
        <f t="shared" si="13"/>
        <v>18623135.54</v>
      </c>
    </row>
    <row r="161" spans="1:8" ht="13.5" customHeight="1" thickBot="1">
      <c r="A161" s="91" t="s">
        <v>113</v>
      </c>
      <c r="B161" s="92"/>
      <c r="C161" s="69"/>
      <c r="D161" s="69"/>
      <c r="E161" s="69"/>
      <c r="F161" s="93">
        <f>SUM(F162+F170+F187+F199+F205+F211+F214+F217+F220+F224)</f>
        <v>15390505</v>
      </c>
      <c r="G161" s="93">
        <f>SUM(G162+G170+G187+G199+G205+G211+G214+G217+G220+G224)</f>
        <v>996213.3300000001</v>
      </c>
      <c r="H161" s="94">
        <f t="shared" si="13"/>
        <v>14394291.67</v>
      </c>
    </row>
    <row r="162" spans="1:8" ht="26.25" customHeight="1">
      <c r="A162" s="78" t="s">
        <v>201</v>
      </c>
      <c r="B162" s="90"/>
      <c r="C162" s="2"/>
      <c r="D162" s="2"/>
      <c r="E162" s="2"/>
      <c r="F162" s="79">
        <f>SUM(F163:F169)</f>
        <v>140000</v>
      </c>
      <c r="G162" s="79">
        <f>SUM(G163:G169)</f>
        <v>0</v>
      </c>
      <c r="H162" s="80">
        <f t="shared" si="13"/>
        <v>140000</v>
      </c>
    </row>
    <row r="163" spans="1:8" ht="15" customHeight="1">
      <c r="A163" s="39" t="s">
        <v>59</v>
      </c>
      <c r="B163" s="2" t="s">
        <v>339</v>
      </c>
      <c r="C163" s="2" t="s">
        <v>349</v>
      </c>
      <c r="D163" s="2" t="s">
        <v>98</v>
      </c>
      <c r="E163" s="2" t="s">
        <v>124</v>
      </c>
      <c r="F163" s="71">
        <v>15000</v>
      </c>
      <c r="G163" s="71">
        <v>0</v>
      </c>
      <c r="H163" s="73">
        <f t="shared" si="13"/>
        <v>15000</v>
      </c>
    </row>
    <row r="164" spans="1:8" ht="15" customHeight="1">
      <c r="A164" s="39" t="s">
        <v>61</v>
      </c>
      <c r="B164" s="2" t="s">
        <v>339</v>
      </c>
      <c r="C164" s="2" t="s">
        <v>350</v>
      </c>
      <c r="D164" s="2" t="s">
        <v>98</v>
      </c>
      <c r="E164" s="2" t="s">
        <v>124</v>
      </c>
      <c r="F164" s="71">
        <v>100000</v>
      </c>
      <c r="G164" s="72">
        <v>0</v>
      </c>
      <c r="H164" s="73">
        <f t="shared" si="13"/>
        <v>100000</v>
      </c>
    </row>
    <row r="165" spans="1:8" ht="14.25" customHeight="1">
      <c r="A165" s="39" t="s">
        <v>62</v>
      </c>
      <c r="B165" s="2" t="s">
        <v>339</v>
      </c>
      <c r="C165" s="2" t="s">
        <v>351</v>
      </c>
      <c r="D165" s="2" t="s">
        <v>98</v>
      </c>
      <c r="E165" s="2" t="s">
        <v>124</v>
      </c>
      <c r="F165" s="71">
        <v>0</v>
      </c>
      <c r="G165" s="72">
        <v>0</v>
      </c>
      <c r="H165" s="73">
        <f t="shared" si="13"/>
        <v>0</v>
      </c>
    </row>
    <row r="166" spans="1:8" ht="14.25" customHeight="1">
      <c r="A166" s="81" t="s">
        <v>66</v>
      </c>
      <c r="B166" s="2" t="s">
        <v>339</v>
      </c>
      <c r="C166" s="104" t="s">
        <v>353</v>
      </c>
      <c r="D166" s="2" t="s">
        <v>98</v>
      </c>
      <c r="E166" s="2" t="s">
        <v>124</v>
      </c>
      <c r="F166" s="71">
        <v>5000</v>
      </c>
      <c r="G166" s="72">
        <v>0</v>
      </c>
      <c r="H166" s="73">
        <f t="shared" si="13"/>
        <v>5000</v>
      </c>
    </row>
    <row r="167" spans="1:8" ht="14.25" customHeight="1">
      <c r="A167" s="81" t="s">
        <v>66</v>
      </c>
      <c r="B167" s="2" t="s">
        <v>339</v>
      </c>
      <c r="C167" s="104" t="s">
        <v>352</v>
      </c>
      <c r="D167" s="2" t="s">
        <v>98</v>
      </c>
      <c r="E167" s="2" t="s">
        <v>124</v>
      </c>
      <c r="F167" s="71">
        <v>5000</v>
      </c>
      <c r="G167" s="72">
        <v>0</v>
      </c>
      <c r="H167" s="73">
        <f t="shared" si="13"/>
        <v>5000</v>
      </c>
    </row>
    <row r="168" spans="1:8" ht="14.25" customHeight="1">
      <c r="A168" s="39" t="s">
        <v>62</v>
      </c>
      <c r="B168" s="2" t="s">
        <v>339</v>
      </c>
      <c r="C168" s="2" t="s">
        <v>356</v>
      </c>
      <c r="D168" s="2" t="s">
        <v>98</v>
      </c>
      <c r="E168" s="2" t="s">
        <v>124</v>
      </c>
      <c r="F168" s="71">
        <v>12500</v>
      </c>
      <c r="G168" s="71">
        <v>0</v>
      </c>
      <c r="H168" s="73">
        <f t="shared" si="13"/>
        <v>12500</v>
      </c>
    </row>
    <row r="169" spans="1:8" ht="15" customHeight="1">
      <c r="A169" s="81" t="s">
        <v>66</v>
      </c>
      <c r="B169" s="2" t="s">
        <v>124</v>
      </c>
      <c r="C169" s="104" t="s">
        <v>357</v>
      </c>
      <c r="D169" s="2" t="s">
        <v>98</v>
      </c>
      <c r="E169" s="2" t="s">
        <v>125</v>
      </c>
      <c r="F169" s="71">
        <v>2500</v>
      </c>
      <c r="G169" s="72">
        <v>0</v>
      </c>
      <c r="H169" s="73">
        <f t="shared" si="13"/>
        <v>2500</v>
      </c>
    </row>
    <row r="170" spans="1:8" ht="13.5" customHeight="1">
      <c r="A170" s="78" t="s">
        <v>199</v>
      </c>
      <c r="B170" s="90"/>
      <c r="C170" s="2"/>
      <c r="D170" s="2"/>
      <c r="E170" s="2"/>
      <c r="F170" s="79">
        <f>SUM(F171:F186)</f>
        <v>11769505</v>
      </c>
      <c r="G170" s="79">
        <f>SUM(G171:G186)</f>
        <v>785464.1100000001</v>
      </c>
      <c r="H170" s="80">
        <f aca="true" t="shared" si="14" ref="H170:H198">F170-G170</f>
        <v>10984040.89</v>
      </c>
    </row>
    <row r="171" spans="1:8" ht="13.5" customHeight="1">
      <c r="A171" s="39" t="s">
        <v>55</v>
      </c>
      <c r="B171" s="2" t="s">
        <v>339</v>
      </c>
      <c r="C171" s="2" t="s">
        <v>362</v>
      </c>
      <c r="D171" s="2" t="s">
        <v>98</v>
      </c>
      <c r="E171" s="2" t="s">
        <v>125</v>
      </c>
      <c r="F171" s="71">
        <v>3360000</v>
      </c>
      <c r="G171" s="72">
        <v>479621.77</v>
      </c>
      <c r="H171" s="73">
        <f t="shared" si="14"/>
        <v>2880378.23</v>
      </c>
    </row>
    <row r="172" spans="1:8" ht="13.5" customHeight="1">
      <c r="A172" s="39" t="s">
        <v>56</v>
      </c>
      <c r="B172" s="2" t="s">
        <v>339</v>
      </c>
      <c r="C172" s="2" t="s">
        <v>363</v>
      </c>
      <c r="D172" s="2" t="s">
        <v>98</v>
      </c>
      <c r="E172" s="2" t="s">
        <v>125</v>
      </c>
      <c r="F172" s="71">
        <v>1060000</v>
      </c>
      <c r="G172" s="72">
        <v>120383.82</v>
      </c>
      <c r="H172" s="73">
        <f t="shared" si="14"/>
        <v>939616.1799999999</v>
      </c>
    </row>
    <row r="173" spans="1:8" ht="13.5" customHeight="1">
      <c r="A173" s="39" t="s">
        <v>57</v>
      </c>
      <c r="B173" s="2" t="s">
        <v>339</v>
      </c>
      <c r="C173" s="2" t="s">
        <v>364</v>
      </c>
      <c r="D173" s="2" t="s">
        <v>98</v>
      </c>
      <c r="E173" s="2" t="s">
        <v>125</v>
      </c>
      <c r="F173" s="71">
        <v>15000</v>
      </c>
      <c r="G173" s="109">
        <v>0</v>
      </c>
      <c r="H173" s="73">
        <f t="shared" si="14"/>
        <v>15000</v>
      </c>
    </row>
    <row r="174" spans="1:8" ht="13.5" customHeight="1">
      <c r="A174" s="39" t="s">
        <v>163</v>
      </c>
      <c r="B174" s="2" t="s">
        <v>339</v>
      </c>
      <c r="C174" s="2" t="s">
        <v>365</v>
      </c>
      <c r="D174" s="2" t="s">
        <v>98</v>
      </c>
      <c r="E174" s="2" t="s">
        <v>125</v>
      </c>
      <c r="F174" s="71">
        <v>18000</v>
      </c>
      <c r="G174" s="72">
        <v>724</v>
      </c>
      <c r="H174" s="73">
        <f t="shared" si="14"/>
        <v>17276</v>
      </c>
    </row>
    <row r="175" spans="1:8" ht="13.5" customHeight="1">
      <c r="A175" s="39" t="s">
        <v>58</v>
      </c>
      <c r="B175" s="2" t="s">
        <v>339</v>
      </c>
      <c r="C175" s="2" t="s">
        <v>366</v>
      </c>
      <c r="D175" s="2" t="s">
        <v>98</v>
      </c>
      <c r="E175" s="2" t="s">
        <v>125</v>
      </c>
      <c r="F175" s="71">
        <v>60000</v>
      </c>
      <c r="G175" s="111">
        <v>106.52</v>
      </c>
      <c r="H175" s="73">
        <f t="shared" si="14"/>
        <v>59893.48</v>
      </c>
    </row>
    <row r="176" spans="1:8" ht="13.5" customHeight="1">
      <c r="A176" s="39" t="s">
        <v>59</v>
      </c>
      <c r="B176" s="2" t="s">
        <v>339</v>
      </c>
      <c r="C176" s="2" t="s">
        <v>202</v>
      </c>
      <c r="D176" s="2" t="s">
        <v>98</v>
      </c>
      <c r="E176" s="2" t="s">
        <v>125</v>
      </c>
      <c r="F176" s="71">
        <v>20000</v>
      </c>
      <c r="G176" s="72">
        <v>628</v>
      </c>
      <c r="H176" s="73">
        <f t="shared" si="14"/>
        <v>19372</v>
      </c>
    </row>
    <row r="177" spans="1:8" ht="15" customHeight="1">
      <c r="A177" s="39" t="s">
        <v>70</v>
      </c>
      <c r="B177" s="2" t="s">
        <v>339</v>
      </c>
      <c r="C177" s="104" t="s">
        <v>367</v>
      </c>
      <c r="D177" s="2" t="s">
        <v>98</v>
      </c>
      <c r="E177" s="2" t="s">
        <v>125</v>
      </c>
      <c r="F177" s="71">
        <v>2003000</v>
      </c>
      <c r="G177" s="72">
        <v>0</v>
      </c>
      <c r="H177" s="73">
        <f t="shared" si="14"/>
        <v>2003000</v>
      </c>
    </row>
    <row r="178" spans="1:8" ht="14.25" customHeight="1">
      <c r="A178" s="39" t="s">
        <v>71</v>
      </c>
      <c r="B178" s="2" t="s">
        <v>339</v>
      </c>
      <c r="C178" s="104" t="s">
        <v>368</v>
      </c>
      <c r="D178" s="2" t="s">
        <v>98</v>
      </c>
      <c r="E178" s="2" t="s">
        <v>125</v>
      </c>
      <c r="F178" s="71">
        <v>1150000</v>
      </c>
      <c r="G178" s="72">
        <v>0</v>
      </c>
      <c r="H178" s="73">
        <f t="shared" si="14"/>
        <v>1150000</v>
      </c>
    </row>
    <row r="179" spans="1:8" ht="12.75" customHeight="1">
      <c r="A179" s="39" t="s">
        <v>72</v>
      </c>
      <c r="B179" s="2" t="s">
        <v>339</v>
      </c>
      <c r="C179" s="104" t="s">
        <v>369</v>
      </c>
      <c r="D179" s="2" t="s">
        <v>98</v>
      </c>
      <c r="E179" s="2" t="s">
        <v>125</v>
      </c>
      <c r="F179" s="71">
        <v>80000</v>
      </c>
      <c r="G179" s="72">
        <v>0</v>
      </c>
      <c r="H179" s="73">
        <f t="shared" si="14"/>
        <v>80000</v>
      </c>
    </row>
    <row r="180" spans="1:8" ht="13.5" customHeight="1">
      <c r="A180" s="39" t="s">
        <v>60</v>
      </c>
      <c r="B180" s="2" t="s">
        <v>339</v>
      </c>
      <c r="C180" s="2" t="s">
        <v>358</v>
      </c>
      <c r="D180" s="2" t="s">
        <v>98</v>
      </c>
      <c r="E180" s="2" t="s">
        <v>125</v>
      </c>
      <c r="F180" s="71">
        <v>2745505</v>
      </c>
      <c r="G180" s="72">
        <v>183000</v>
      </c>
      <c r="H180" s="73">
        <f t="shared" si="14"/>
        <v>2562505</v>
      </c>
    </row>
    <row r="181" spans="1:8" ht="13.5" customHeight="1">
      <c r="A181" s="39" t="s">
        <v>61</v>
      </c>
      <c r="B181" s="2" t="s">
        <v>339</v>
      </c>
      <c r="C181" s="2" t="s">
        <v>359</v>
      </c>
      <c r="D181" s="2" t="s">
        <v>98</v>
      </c>
      <c r="E181" s="2" t="s">
        <v>125</v>
      </c>
      <c r="F181" s="71">
        <v>560000</v>
      </c>
      <c r="G181" s="72">
        <v>0</v>
      </c>
      <c r="H181" s="73">
        <f t="shared" si="14"/>
        <v>560000</v>
      </c>
    </row>
    <row r="182" spans="1:8" ht="13.5" customHeight="1">
      <c r="A182" s="39" t="s">
        <v>62</v>
      </c>
      <c r="B182" s="2" t="s">
        <v>339</v>
      </c>
      <c r="C182" s="2" t="s">
        <v>370</v>
      </c>
      <c r="D182" s="2" t="s">
        <v>98</v>
      </c>
      <c r="E182" s="2" t="s">
        <v>125</v>
      </c>
      <c r="F182" s="71">
        <v>54000</v>
      </c>
      <c r="G182" s="72">
        <v>0</v>
      </c>
      <c r="H182" s="73">
        <f>F182-G182</f>
        <v>54000</v>
      </c>
    </row>
    <row r="183" spans="1:8" ht="13.5" customHeight="1">
      <c r="A183" s="39" t="s">
        <v>63</v>
      </c>
      <c r="B183" s="2" t="s">
        <v>339</v>
      </c>
      <c r="C183" s="2" t="s">
        <v>371</v>
      </c>
      <c r="D183" s="2" t="s">
        <v>98</v>
      </c>
      <c r="E183" s="2" t="s">
        <v>125</v>
      </c>
      <c r="F183" s="71">
        <v>160000</v>
      </c>
      <c r="G183" s="72">
        <v>0</v>
      </c>
      <c r="H183" s="73">
        <f t="shared" si="14"/>
        <v>160000</v>
      </c>
    </row>
    <row r="184" spans="1:8" ht="13.5" customHeight="1">
      <c r="A184" s="39" t="s">
        <v>64</v>
      </c>
      <c r="B184" s="2" t="s">
        <v>339</v>
      </c>
      <c r="C184" s="104" t="s">
        <v>372</v>
      </c>
      <c r="D184" s="2" t="s">
        <v>98</v>
      </c>
      <c r="E184" s="2" t="s">
        <v>125</v>
      </c>
      <c r="F184" s="71">
        <v>4000</v>
      </c>
      <c r="G184" s="72">
        <v>0</v>
      </c>
      <c r="H184" s="73">
        <f t="shared" si="14"/>
        <v>4000</v>
      </c>
    </row>
    <row r="185" spans="1:8" ht="13.5" customHeight="1">
      <c r="A185" s="39" t="s">
        <v>65</v>
      </c>
      <c r="B185" s="2" t="s">
        <v>339</v>
      </c>
      <c r="C185" s="104" t="s">
        <v>373</v>
      </c>
      <c r="D185" s="2" t="s">
        <v>98</v>
      </c>
      <c r="E185" s="2" t="s">
        <v>125</v>
      </c>
      <c r="F185" s="71">
        <v>464000</v>
      </c>
      <c r="G185" s="72">
        <v>0</v>
      </c>
      <c r="H185" s="73">
        <f t="shared" si="14"/>
        <v>464000</v>
      </c>
    </row>
    <row r="186" spans="1:8" ht="14.25" customHeight="1">
      <c r="A186" s="39" t="s">
        <v>62</v>
      </c>
      <c r="B186" s="2" t="s">
        <v>339</v>
      </c>
      <c r="C186" s="2" t="s">
        <v>374</v>
      </c>
      <c r="D186" s="2" t="s">
        <v>98</v>
      </c>
      <c r="E186" s="2" t="s">
        <v>125</v>
      </c>
      <c r="F186" s="71">
        <v>16000</v>
      </c>
      <c r="G186" s="72">
        <v>1000</v>
      </c>
      <c r="H186" s="73">
        <f t="shared" si="14"/>
        <v>15000</v>
      </c>
    </row>
    <row r="187" spans="1:8" ht="13.5" customHeight="1">
      <c r="A187" s="78" t="s">
        <v>200</v>
      </c>
      <c r="B187" s="2"/>
      <c r="C187" s="2"/>
      <c r="D187" s="2"/>
      <c r="E187" s="2"/>
      <c r="F187" s="79">
        <f>SUM(F188:F198)</f>
        <v>1056000</v>
      </c>
      <c r="G187" s="79">
        <f>SUM(G188:G198)</f>
        <v>80571.35</v>
      </c>
      <c r="H187" s="80">
        <f t="shared" si="14"/>
        <v>975428.65</v>
      </c>
    </row>
    <row r="188" spans="1:8" ht="13.5" customHeight="1">
      <c r="A188" s="39" t="s">
        <v>55</v>
      </c>
      <c r="B188" s="2" t="s">
        <v>339</v>
      </c>
      <c r="C188" s="2" t="s">
        <v>362</v>
      </c>
      <c r="D188" s="2" t="s">
        <v>111</v>
      </c>
      <c r="E188" s="2" t="s">
        <v>125</v>
      </c>
      <c r="F188" s="71">
        <v>100000</v>
      </c>
      <c r="G188" s="72">
        <v>0</v>
      </c>
      <c r="H188" s="73">
        <f t="shared" si="14"/>
        <v>100000</v>
      </c>
    </row>
    <row r="189" spans="1:8" ht="13.5" customHeight="1">
      <c r="A189" s="39" t="s">
        <v>56</v>
      </c>
      <c r="B189" s="2" t="s">
        <v>339</v>
      </c>
      <c r="C189" s="2" t="s">
        <v>363</v>
      </c>
      <c r="D189" s="2" t="s">
        <v>111</v>
      </c>
      <c r="E189" s="2" t="s">
        <v>125</v>
      </c>
      <c r="F189" s="71">
        <v>10000</v>
      </c>
      <c r="G189" s="72">
        <v>0</v>
      </c>
      <c r="H189" s="73">
        <f t="shared" si="14"/>
        <v>10000</v>
      </c>
    </row>
    <row r="190" spans="1:8" ht="13.5" customHeight="1">
      <c r="A190" s="39" t="s">
        <v>57</v>
      </c>
      <c r="B190" s="2" t="s">
        <v>339</v>
      </c>
      <c r="C190" s="2" t="s">
        <v>364</v>
      </c>
      <c r="D190" s="2" t="s">
        <v>111</v>
      </c>
      <c r="E190" s="2" t="s">
        <v>125</v>
      </c>
      <c r="F190" s="71">
        <v>6000</v>
      </c>
      <c r="G190" s="72">
        <v>0</v>
      </c>
      <c r="H190" s="73">
        <f>F190-G190</f>
        <v>6000</v>
      </c>
    </row>
    <row r="191" spans="1:8" ht="13.5" customHeight="1">
      <c r="A191" s="39" t="s">
        <v>163</v>
      </c>
      <c r="B191" s="2" t="s">
        <v>339</v>
      </c>
      <c r="C191" s="2" t="s">
        <v>365</v>
      </c>
      <c r="D191" s="2" t="s">
        <v>111</v>
      </c>
      <c r="E191" s="2" t="s">
        <v>125</v>
      </c>
      <c r="F191" s="71">
        <v>20000</v>
      </c>
      <c r="G191" s="111">
        <v>1924</v>
      </c>
      <c r="H191" s="73">
        <f>F191-G191</f>
        <v>18076</v>
      </c>
    </row>
    <row r="192" spans="1:8" ht="13.5" customHeight="1">
      <c r="A192" s="39" t="s">
        <v>58</v>
      </c>
      <c r="B192" s="2" t="s">
        <v>339</v>
      </c>
      <c r="C192" s="2" t="s">
        <v>366</v>
      </c>
      <c r="D192" s="2" t="s">
        <v>111</v>
      </c>
      <c r="E192" s="2" t="s">
        <v>125</v>
      </c>
      <c r="F192" s="71">
        <v>10000</v>
      </c>
      <c r="G192" s="72">
        <v>500</v>
      </c>
      <c r="H192" s="73">
        <f t="shared" si="14"/>
        <v>9500</v>
      </c>
    </row>
    <row r="193" spans="1:8" ht="13.5" customHeight="1">
      <c r="A193" s="39" t="s">
        <v>59</v>
      </c>
      <c r="B193" s="2" t="s">
        <v>339</v>
      </c>
      <c r="C193" s="2" t="s">
        <v>375</v>
      </c>
      <c r="D193" s="2" t="s">
        <v>111</v>
      </c>
      <c r="E193" s="2" t="s">
        <v>125</v>
      </c>
      <c r="F193" s="71">
        <v>38000</v>
      </c>
      <c r="G193" s="111">
        <v>3658</v>
      </c>
      <c r="H193" s="73">
        <f t="shared" si="14"/>
        <v>34342</v>
      </c>
    </row>
    <row r="194" spans="1:8" ht="13.5" customHeight="1">
      <c r="A194" s="39" t="s">
        <v>60</v>
      </c>
      <c r="B194" s="2" t="s">
        <v>339</v>
      </c>
      <c r="C194" s="2" t="s">
        <v>203</v>
      </c>
      <c r="D194" s="2" t="s">
        <v>111</v>
      </c>
      <c r="E194" s="2" t="s">
        <v>125</v>
      </c>
      <c r="F194" s="71">
        <v>100000</v>
      </c>
      <c r="G194" s="72">
        <v>600</v>
      </c>
      <c r="H194" s="73">
        <f t="shared" si="14"/>
        <v>99400</v>
      </c>
    </row>
    <row r="195" spans="1:8" ht="13.5" customHeight="1">
      <c r="A195" s="39" t="s">
        <v>61</v>
      </c>
      <c r="B195" s="2" t="s">
        <v>339</v>
      </c>
      <c r="C195" s="2" t="s">
        <v>195</v>
      </c>
      <c r="D195" s="2" t="s">
        <v>111</v>
      </c>
      <c r="E195" s="2" t="s">
        <v>125</v>
      </c>
      <c r="F195" s="71">
        <v>420000</v>
      </c>
      <c r="G195" s="72">
        <v>70255.35</v>
      </c>
      <c r="H195" s="73">
        <f t="shared" si="14"/>
        <v>349744.65</v>
      </c>
    </row>
    <row r="196" spans="1:8" ht="13.5" customHeight="1">
      <c r="A196" s="39" t="s">
        <v>62</v>
      </c>
      <c r="B196" s="2" t="s">
        <v>339</v>
      </c>
      <c r="C196" s="2" t="s">
        <v>206</v>
      </c>
      <c r="D196" s="2" t="s">
        <v>111</v>
      </c>
      <c r="E196" s="2" t="s">
        <v>125</v>
      </c>
      <c r="F196" s="71">
        <v>0</v>
      </c>
      <c r="G196" s="72">
        <v>0</v>
      </c>
      <c r="H196" s="73">
        <f t="shared" si="14"/>
        <v>0</v>
      </c>
    </row>
    <row r="197" spans="1:8" ht="13.5" customHeight="1">
      <c r="A197" s="39" t="s">
        <v>63</v>
      </c>
      <c r="B197" s="2" t="s">
        <v>339</v>
      </c>
      <c r="C197" s="2" t="s">
        <v>204</v>
      </c>
      <c r="D197" s="2" t="s">
        <v>111</v>
      </c>
      <c r="E197" s="2" t="s">
        <v>125</v>
      </c>
      <c r="F197" s="71">
        <v>61000</v>
      </c>
      <c r="G197" s="72">
        <v>0</v>
      </c>
      <c r="H197" s="73">
        <f t="shared" si="14"/>
        <v>61000</v>
      </c>
    </row>
    <row r="198" spans="1:8" ht="15.75" customHeight="1">
      <c r="A198" s="39" t="s">
        <v>65</v>
      </c>
      <c r="B198" s="2" t="s">
        <v>339</v>
      </c>
      <c r="C198" s="104" t="s">
        <v>205</v>
      </c>
      <c r="D198" s="2" t="s">
        <v>111</v>
      </c>
      <c r="E198" s="2" t="s">
        <v>125</v>
      </c>
      <c r="F198" s="71">
        <v>291000</v>
      </c>
      <c r="G198" s="72">
        <v>3634</v>
      </c>
      <c r="H198" s="73">
        <f t="shared" si="14"/>
        <v>287366</v>
      </c>
    </row>
    <row r="199" spans="1:8" ht="21.75" customHeight="1">
      <c r="A199" s="78" t="s">
        <v>208</v>
      </c>
      <c r="B199" s="2"/>
      <c r="C199" s="2"/>
      <c r="D199" s="2"/>
      <c r="E199" s="2"/>
      <c r="F199" s="79">
        <f>SUM(F200:F204)</f>
        <v>201500</v>
      </c>
      <c r="G199" s="79">
        <f>SUM(G200:G204)</f>
        <v>0</v>
      </c>
      <c r="H199" s="80">
        <f aca="true" t="shared" si="15" ref="H199:H211">F199-G199</f>
        <v>201500</v>
      </c>
    </row>
    <row r="200" spans="1:8" ht="13.5" customHeight="1">
      <c r="A200" s="39" t="s">
        <v>59</v>
      </c>
      <c r="B200" s="2" t="s">
        <v>339</v>
      </c>
      <c r="C200" s="2" t="s">
        <v>361</v>
      </c>
      <c r="D200" s="2" t="s">
        <v>98</v>
      </c>
      <c r="E200" s="2" t="s">
        <v>125</v>
      </c>
      <c r="F200" s="71">
        <v>50000</v>
      </c>
      <c r="G200" s="111">
        <v>0</v>
      </c>
      <c r="H200" s="73">
        <f t="shared" si="15"/>
        <v>50000</v>
      </c>
    </row>
    <row r="201" spans="1:8" ht="13.5" customHeight="1">
      <c r="A201" s="39" t="s">
        <v>59</v>
      </c>
      <c r="B201" s="2" t="s">
        <v>339</v>
      </c>
      <c r="C201" s="2" t="s">
        <v>377</v>
      </c>
      <c r="D201" s="2" t="s">
        <v>98</v>
      </c>
      <c r="E201" s="2" t="s">
        <v>125</v>
      </c>
      <c r="F201" s="71">
        <v>61500</v>
      </c>
      <c r="G201" s="111">
        <v>0</v>
      </c>
      <c r="H201" s="73">
        <f>F201-G201</f>
        <v>61500</v>
      </c>
    </row>
    <row r="202" spans="1:8" ht="13.5" customHeight="1">
      <c r="A202" s="39" t="s">
        <v>61</v>
      </c>
      <c r="B202" s="2" t="s">
        <v>339</v>
      </c>
      <c r="C202" s="2" t="s">
        <v>378</v>
      </c>
      <c r="D202" s="2" t="s">
        <v>98</v>
      </c>
      <c r="E202" s="2" t="s">
        <v>125</v>
      </c>
      <c r="F202" s="71">
        <v>40000</v>
      </c>
      <c r="G202" s="72">
        <v>0</v>
      </c>
      <c r="H202" s="73">
        <f t="shared" si="15"/>
        <v>40000</v>
      </c>
    </row>
    <row r="203" spans="1:8" ht="13.5" customHeight="1">
      <c r="A203" s="39" t="s">
        <v>63</v>
      </c>
      <c r="B203" s="2" t="s">
        <v>339</v>
      </c>
      <c r="C203" s="2" t="s">
        <v>416</v>
      </c>
      <c r="D203" s="2" t="s">
        <v>98</v>
      </c>
      <c r="E203" s="2" t="s">
        <v>125</v>
      </c>
      <c r="F203" s="71">
        <v>0</v>
      </c>
      <c r="G203" s="72">
        <v>0</v>
      </c>
      <c r="H203" s="73">
        <f>F203-G203</f>
        <v>0</v>
      </c>
    </row>
    <row r="204" spans="1:8" ht="13.5" customHeight="1">
      <c r="A204" s="81" t="s">
        <v>66</v>
      </c>
      <c r="B204" s="2" t="s">
        <v>339</v>
      </c>
      <c r="C204" s="2" t="s">
        <v>379</v>
      </c>
      <c r="D204" s="2" t="s">
        <v>98</v>
      </c>
      <c r="E204" s="2" t="s">
        <v>125</v>
      </c>
      <c r="F204" s="71">
        <v>50000</v>
      </c>
      <c r="G204" s="72">
        <v>0</v>
      </c>
      <c r="H204" s="73">
        <f t="shared" si="15"/>
        <v>50000</v>
      </c>
    </row>
    <row r="205" spans="1:8" ht="21" customHeight="1">
      <c r="A205" s="78" t="s">
        <v>207</v>
      </c>
      <c r="B205" s="40"/>
      <c r="C205" s="2"/>
      <c r="D205" s="2"/>
      <c r="E205" s="2"/>
      <c r="F205" s="79">
        <f>SUM(F206:F210)</f>
        <v>798500</v>
      </c>
      <c r="G205" s="79">
        <f>SUM(G206:G210)</f>
        <v>105557.27</v>
      </c>
      <c r="H205" s="80">
        <f t="shared" si="15"/>
        <v>692942.73</v>
      </c>
    </row>
    <row r="206" spans="1:8" ht="13.5" customHeight="1">
      <c r="A206" s="39" t="s">
        <v>59</v>
      </c>
      <c r="B206" s="2" t="s">
        <v>339</v>
      </c>
      <c r="C206" s="2" t="s">
        <v>361</v>
      </c>
      <c r="D206" s="2" t="s">
        <v>111</v>
      </c>
      <c r="E206" s="2" t="s">
        <v>125</v>
      </c>
      <c r="F206" s="71">
        <v>77000</v>
      </c>
      <c r="G206" s="72">
        <v>0</v>
      </c>
      <c r="H206" s="73">
        <f t="shared" si="15"/>
        <v>77000</v>
      </c>
    </row>
    <row r="207" spans="1:8" ht="13.5" customHeight="1">
      <c r="A207" s="39" t="s">
        <v>61</v>
      </c>
      <c r="B207" s="2" t="s">
        <v>339</v>
      </c>
      <c r="C207" s="2" t="s">
        <v>377</v>
      </c>
      <c r="D207" s="2" t="s">
        <v>111</v>
      </c>
      <c r="E207" s="2" t="s">
        <v>125</v>
      </c>
      <c r="F207" s="71">
        <v>130000</v>
      </c>
      <c r="G207" s="72">
        <v>19153.99</v>
      </c>
      <c r="H207" s="73">
        <f t="shared" si="15"/>
        <v>110846.01</v>
      </c>
    </row>
    <row r="208" spans="1:8" ht="13.5" customHeight="1">
      <c r="A208" s="39" t="s">
        <v>62</v>
      </c>
      <c r="B208" s="2" t="s">
        <v>339</v>
      </c>
      <c r="C208" s="2" t="s">
        <v>378</v>
      </c>
      <c r="D208" s="2" t="s">
        <v>111</v>
      </c>
      <c r="E208" s="2" t="s">
        <v>125</v>
      </c>
      <c r="F208" s="71">
        <v>131500</v>
      </c>
      <c r="G208" s="72">
        <v>870</v>
      </c>
      <c r="H208" s="73">
        <f t="shared" si="15"/>
        <v>130630</v>
      </c>
    </row>
    <row r="209" spans="1:8" ht="13.5" customHeight="1">
      <c r="A209" s="39" t="s">
        <v>63</v>
      </c>
      <c r="B209" s="2" t="s">
        <v>339</v>
      </c>
      <c r="C209" s="2" t="s">
        <v>416</v>
      </c>
      <c r="D209" s="2" t="s">
        <v>111</v>
      </c>
      <c r="E209" s="2" t="s">
        <v>125</v>
      </c>
      <c r="F209" s="71">
        <v>210000</v>
      </c>
      <c r="G209" s="72">
        <v>43200</v>
      </c>
      <c r="H209" s="73">
        <f t="shared" si="15"/>
        <v>166800</v>
      </c>
    </row>
    <row r="210" spans="1:8" ht="15" customHeight="1">
      <c r="A210" s="81" t="s">
        <v>66</v>
      </c>
      <c r="B210" s="2" t="s">
        <v>339</v>
      </c>
      <c r="C210" s="104" t="s">
        <v>379</v>
      </c>
      <c r="D210" s="2" t="s">
        <v>111</v>
      </c>
      <c r="E210" s="2" t="s">
        <v>125</v>
      </c>
      <c r="F210" s="71">
        <v>250000</v>
      </c>
      <c r="G210" s="72">
        <v>42333.28</v>
      </c>
      <c r="H210" s="73">
        <f t="shared" si="15"/>
        <v>207666.72</v>
      </c>
    </row>
    <row r="211" spans="1:8" ht="23.25" customHeight="1">
      <c r="A211" s="78" t="s">
        <v>220</v>
      </c>
      <c r="B211" s="2"/>
      <c r="C211" s="104"/>
      <c r="D211" s="2"/>
      <c r="E211" s="2"/>
      <c r="F211" s="79">
        <f>F212+F213</f>
        <v>1080000</v>
      </c>
      <c r="G211" s="79">
        <f>G212+G213</f>
        <v>0</v>
      </c>
      <c r="H211" s="80">
        <f t="shared" si="15"/>
        <v>1080000</v>
      </c>
    </row>
    <row r="212" spans="1:8" ht="15.75" customHeight="1">
      <c r="A212" s="39" t="s">
        <v>55</v>
      </c>
      <c r="B212" s="2" t="s">
        <v>339</v>
      </c>
      <c r="C212" s="2" t="s">
        <v>392</v>
      </c>
      <c r="D212" s="2" t="s">
        <v>98</v>
      </c>
      <c r="E212" s="2" t="s">
        <v>125</v>
      </c>
      <c r="F212" s="71">
        <v>840000</v>
      </c>
      <c r="G212" s="72">
        <v>0</v>
      </c>
      <c r="H212" s="73">
        <f aca="true" t="shared" si="16" ref="H212:H223">F212-G212</f>
        <v>840000</v>
      </c>
    </row>
    <row r="213" spans="1:8" ht="15" customHeight="1">
      <c r="A213" s="39" t="s">
        <v>56</v>
      </c>
      <c r="B213" s="2" t="s">
        <v>339</v>
      </c>
      <c r="C213" s="2" t="s">
        <v>393</v>
      </c>
      <c r="D213" s="2" t="s">
        <v>98</v>
      </c>
      <c r="E213" s="2" t="s">
        <v>125</v>
      </c>
      <c r="F213" s="71">
        <v>240000</v>
      </c>
      <c r="G213" s="72">
        <v>0</v>
      </c>
      <c r="H213" s="73">
        <f t="shared" si="16"/>
        <v>240000</v>
      </c>
    </row>
    <row r="214" spans="1:8" ht="21.75" customHeight="1">
      <c r="A214" s="78" t="s">
        <v>220</v>
      </c>
      <c r="B214" s="2"/>
      <c r="C214" s="104"/>
      <c r="D214" s="2"/>
      <c r="E214" s="2"/>
      <c r="F214" s="79">
        <f>F215+F216</f>
        <v>0</v>
      </c>
      <c r="G214" s="79">
        <f>G215+G216</f>
        <v>0</v>
      </c>
      <c r="H214" s="80">
        <f t="shared" si="16"/>
        <v>0</v>
      </c>
    </row>
    <row r="215" spans="1:8" ht="15" customHeight="1">
      <c r="A215" s="39" t="s">
        <v>55</v>
      </c>
      <c r="B215" s="2" t="s">
        <v>339</v>
      </c>
      <c r="C215" s="2" t="s">
        <v>221</v>
      </c>
      <c r="D215" s="2" t="s">
        <v>119</v>
      </c>
      <c r="E215" s="2" t="s">
        <v>125</v>
      </c>
      <c r="F215" s="71">
        <v>0</v>
      </c>
      <c r="G215" s="71">
        <v>0</v>
      </c>
      <c r="H215" s="73">
        <f>F215-G215</f>
        <v>0</v>
      </c>
    </row>
    <row r="216" spans="1:8" ht="16.5" customHeight="1">
      <c r="A216" s="39" t="s">
        <v>56</v>
      </c>
      <c r="B216" s="2" t="s">
        <v>339</v>
      </c>
      <c r="C216" s="2" t="s">
        <v>222</v>
      </c>
      <c r="D216" s="2" t="s">
        <v>119</v>
      </c>
      <c r="E216" s="2" t="s">
        <v>125</v>
      </c>
      <c r="F216" s="71">
        <v>0</v>
      </c>
      <c r="G216" s="71">
        <v>0</v>
      </c>
      <c r="H216" s="73">
        <f>F216-G216</f>
        <v>0</v>
      </c>
    </row>
    <row r="217" spans="1:8" ht="21" customHeight="1">
      <c r="A217" s="78" t="s">
        <v>220</v>
      </c>
      <c r="B217" s="2"/>
      <c r="C217" s="104"/>
      <c r="D217" s="2"/>
      <c r="E217" s="2"/>
      <c r="F217" s="79">
        <f>F218+F219</f>
        <v>0</v>
      </c>
      <c r="G217" s="79">
        <f>G218+G219</f>
        <v>0</v>
      </c>
      <c r="H217" s="80">
        <f t="shared" si="16"/>
        <v>0</v>
      </c>
    </row>
    <row r="218" spans="1:8" ht="15" customHeight="1">
      <c r="A218" s="39" t="s">
        <v>55</v>
      </c>
      <c r="B218" s="2" t="s">
        <v>339</v>
      </c>
      <c r="C218" s="2" t="s">
        <v>308</v>
      </c>
      <c r="D218" s="2" t="s">
        <v>115</v>
      </c>
      <c r="E218" s="2" t="s">
        <v>125</v>
      </c>
      <c r="F218" s="71">
        <v>0</v>
      </c>
      <c r="G218" s="71">
        <v>0</v>
      </c>
      <c r="H218" s="73">
        <f>F218-G218</f>
        <v>0</v>
      </c>
    </row>
    <row r="219" spans="1:8" ht="15" customHeight="1">
      <c r="A219" s="39" t="s">
        <v>56</v>
      </c>
      <c r="B219" s="2" t="s">
        <v>339</v>
      </c>
      <c r="C219" s="2" t="s">
        <v>309</v>
      </c>
      <c r="D219" s="2" t="s">
        <v>115</v>
      </c>
      <c r="E219" s="2" t="s">
        <v>125</v>
      </c>
      <c r="F219" s="71">
        <v>0</v>
      </c>
      <c r="G219" s="71">
        <v>0</v>
      </c>
      <c r="H219" s="73">
        <f>F219-G219</f>
        <v>0</v>
      </c>
    </row>
    <row r="220" spans="1:8" ht="14.25" customHeight="1">
      <c r="A220" s="106" t="s">
        <v>258</v>
      </c>
      <c r="B220" s="2"/>
      <c r="C220" s="104"/>
      <c r="D220" s="2"/>
      <c r="E220" s="2"/>
      <c r="F220" s="79">
        <f>SUM(F221:F223)</f>
        <v>0</v>
      </c>
      <c r="G220" s="79">
        <f>SUM(G221:G223)</f>
        <v>0</v>
      </c>
      <c r="H220" s="80">
        <f t="shared" si="16"/>
        <v>0</v>
      </c>
    </row>
    <row r="221" spans="1:8" ht="15" customHeight="1">
      <c r="A221" s="39" t="s">
        <v>60</v>
      </c>
      <c r="B221" s="2" t="s">
        <v>339</v>
      </c>
      <c r="C221" s="103" t="s">
        <v>263</v>
      </c>
      <c r="D221" s="2" t="s">
        <v>115</v>
      </c>
      <c r="E221" s="2" t="s">
        <v>125</v>
      </c>
      <c r="F221" s="71">
        <v>0</v>
      </c>
      <c r="G221" s="71">
        <v>0</v>
      </c>
      <c r="H221" s="73">
        <f t="shared" si="16"/>
        <v>0</v>
      </c>
    </row>
    <row r="222" spans="1:8" ht="15" customHeight="1">
      <c r="A222" s="39" t="s">
        <v>63</v>
      </c>
      <c r="B222" s="2" t="s">
        <v>339</v>
      </c>
      <c r="C222" s="103" t="s">
        <v>262</v>
      </c>
      <c r="D222" s="2" t="s">
        <v>115</v>
      </c>
      <c r="E222" s="2" t="s">
        <v>125</v>
      </c>
      <c r="F222" s="71">
        <v>0</v>
      </c>
      <c r="G222" s="71">
        <v>0</v>
      </c>
      <c r="H222" s="73">
        <f t="shared" si="16"/>
        <v>0</v>
      </c>
    </row>
    <row r="223" spans="1:8" ht="13.5" customHeight="1">
      <c r="A223" s="81" t="s">
        <v>66</v>
      </c>
      <c r="B223" s="2" t="s">
        <v>339</v>
      </c>
      <c r="C223" s="103" t="s">
        <v>301</v>
      </c>
      <c r="D223" s="2" t="s">
        <v>115</v>
      </c>
      <c r="E223" s="2" t="s">
        <v>125</v>
      </c>
      <c r="F223" s="71">
        <v>0</v>
      </c>
      <c r="G223" s="71">
        <v>0</v>
      </c>
      <c r="H223" s="73">
        <f t="shared" si="16"/>
        <v>0</v>
      </c>
    </row>
    <row r="224" spans="1:8" ht="20.25" customHeight="1">
      <c r="A224" s="78" t="s">
        <v>211</v>
      </c>
      <c r="B224" s="40"/>
      <c r="C224" s="2"/>
      <c r="D224" s="2"/>
      <c r="E224" s="2"/>
      <c r="F224" s="79">
        <f>SUM(F225:F233)</f>
        <v>345000</v>
      </c>
      <c r="G224" s="79">
        <f>SUM(G225:G233)</f>
        <v>24620.6</v>
      </c>
      <c r="H224" s="80">
        <f aca="true" t="shared" si="17" ref="H224:H233">F224-G224</f>
        <v>320379.4</v>
      </c>
    </row>
    <row r="225" spans="1:8" ht="13.5" customHeight="1">
      <c r="A225" s="39" t="s">
        <v>163</v>
      </c>
      <c r="B225" s="2" t="s">
        <v>339</v>
      </c>
      <c r="C225" s="2" t="s">
        <v>365</v>
      </c>
      <c r="D225" s="2" t="s">
        <v>111</v>
      </c>
      <c r="E225" s="2" t="s">
        <v>125</v>
      </c>
      <c r="F225" s="71">
        <v>5000</v>
      </c>
      <c r="G225" s="111">
        <v>0</v>
      </c>
      <c r="H225" s="73">
        <f>F225-G225</f>
        <v>5000</v>
      </c>
    </row>
    <row r="226" spans="1:8" ht="13.5" customHeight="1">
      <c r="A226" s="39" t="s">
        <v>61</v>
      </c>
      <c r="B226" s="2" t="s">
        <v>339</v>
      </c>
      <c r="C226" s="2" t="s">
        <v>382</v>
      </c>
      <c r="D226" s="2" t="s">
        <v>98</v>
      </c>
      <c r="E226" s="2" t="s">
        <v>125</v>
      </c>
      <c r="F226" s="71">
        <v>150000</v>
      </c>
      <c r="G226" s="72">
        <v>14886.6</v>
      </c>
      <c r="H226" s="73">
        <f>F226-G226</f>
        <v>135113.4</v>
      </c>
    </row>
    <row r="227" spans="1:8" ht="13.5" customHeight="1">
      <c r="A227" s="81" t="s">
        <v>66</v>
      </c>
      <c r="B227" s="2" t="s">
        <v>339</v>
      </c>
      <c r="C227" s="2" t="s">
        <v>385</v>
      </c>
      <c r="D227" s="2" t="s">
        <v>98</v>
      </c>
      <c r="E227" s="2" t="s">
        <v>125</v>
      </c>
      <c r="F227" s="71">
        <v>20000</v>
      </c>
      <c r="G227" s="72">
        <v>0</v>
      </c>
      <c r="H227" s="73">
        <f t="shared" si="17"/>
        <v>20000</v>
      </c>
    </row>
    <row r="228" spans="1:8" ht="13.5" customHeight="1">
      <c r="A228" s="39" t="s">
        <v>59</v>
      </c>
      <c r="B228" s="2" t="s">
        <v>339</v>
      </c>
      <c r="C228" s="2" t="s">
        <v>386</v>
      </c>
      <c r="D228" s="2" t="s">
        <v>98</v>
      </c>
      <c r="E228" s="2" t="s">
        <v>125</v>
      </c>
      <c r="F228" s="71">
        <v>30000</v>
      </c>
      <c r="G228" s="71">
        <v>0</v>
      </c>
      <c r="H228" s="73">
        <f t="shared" si="17"/>
        <v>30000</v>
      </c>
    </row>
    <row r="229" spans="1:8" ht="13.5" customHeight="1">
      <c r="A229" s="39" t="s">
        <v>61</v>
      </c>
      <c r="B229" s="2" t="s">
        <v>339</v>
      </c>
      <c r="C229" s="2" t="s">
        <v>387</v>
      </c>
      <c r="D229" s="2" t="s">
        <v>98</v>
      </c>
      <c r="E229" s="2" t="s">
        <v>125</v>
      </c>
      <c r="F229" s="71">
        <v>10000</v>
      </c>
      <c r="G229" s="72">
        <v>0</v>
      </c>
      <c r="H229" s="73">
        <f t="shared" si="17"/>
        <v>10000</v>
      </c>
    </row>
    <row r="230" spans="1:8" ht="13.5" customHeight="1">
      <c r="A230" s="39" t="s">
        <v>62</v>
      </c>
      <c r="B230" s="2" t="s">
        <v>339</v>
      </c>
      <c r="C230" s="2" t="s">
        <v>388</v>
      </c>
      <c r="D230" s="2" t="s">
        <v>98</v>
      </c>
      <c r="E230" s="2" t="s">
        <v>125</v>
      </c>
      <c r="F230" s="71">
        <v>20000</v>
      </c>
      <c r="G230" s="71">
        <v>0</v>
      </c>
      <c r="H230" s="73">
        <f t="shared" si="17"/>
        <v>20000</v>
      </c>
    </row>
    <row r="231" spans="1:8" ht="15.75" customHeight="1">
      <c r="A231" s="81" t="s">
        <v>66</v>
      </c>
      <c r="B231" s="2" t="s">
        <v>339</v>
      </c>
      <c r="C231" s="104" t="s">
        <v>389</v>
      </c>
      <c r="D231" s="2" t="s">
        <v>98</v>
      </c>
      <c r="E231" s="2" t="s">
        <v>125</v>
      </c>
      <c r="F231" s="71">
        <v>10000</v>
      </c>
      <c r="G231" s="72">
        <v>0</v>
      </c>
      <c r="H231" s="73">
        <f t="shared" si="17"/>
        <v>10000</v>
      </c>
    </row>
    <row r="232" spans="1:8" ht="15.75" customHeight="1">
      <c r="A232" s="39" t="s">
        <v>63</v>
      </c>
      <c r="B232" s="2" t="s">
        <v>339</v>
      </c>
      <c r="C232" s="103" t="s">
        <v>390</v>
      </c>
      <c r="D232" s="2" t="s">
        <v>98</v>
      </c>
      <c r="E232" s="2" t="s">
        <v>125</v>
      </c>
      <c r="F232" s="71">
        <v>50000</v>
      </c>
      <c r="G232" s="72">
        <v>0</v>
      </c>
      <c r="H232" s="73">
        <f t="shared" si="17"/>
        <v>50000</v>
      </c>
    </row>
    <row r="233" spans="1:8" ht="15.75" customHeight="1" thickBot="1">
      <c r="A233" s="81" t="s">
        <v>66</v>
      </c>
      <c r="B233" s="2" t="s">
        <v>339</v>
      </c>
      <c r="C233" s="103" t="s">
        <v>391</v>
      </c>
      <c r="D233" s="2" t="s">
        <v>98</v>
      </c>
      <c r="E233" s="2" t="s">
        <v>125</v>
      </c>
      <c r="F233" s="71">
        <v>50000</v>
      </c>
      <c r="G233" s="72">
        <v>9734</v>
      </c>
      <c r="H233" s="73">
        <f t="shared" si="17"/>
        <v>40266</v>
      </c>
    </row>
    <row r="234" spans="1:8" ht="13.5" customHeight="1" thickBot="1">
      <c r="A234" s="91" t="s">
        <v>112</v>
      </c>
      <c r="B234" s="92"/>
      <c r="C234" s="69"/>
      <c r="D234" s="69"/>
      <c r="E234" s="69"/>
      <c r="F234" s="93">
        <f>SUM(F235+F246+F252+F255+F258+F261)</f>
        <v>593400</v>
      </c>
      <c r="G234" s="93">
        <f>SUM(G235+G246+G252+G255+G258+G261)</f>
        <v>35023.05</v>
      </c>
      <c r="H234" s="94">
        <f aca="true" t="shared" si="18" ref="H234:H243">F234-G234</f>
        <v>558376.95</v>
      </c>
    </row>
    <row r="235" spans="1:8" ht="13.5" customHeight="1">
      <c r="A235" s="78" t="s">
        <v>73</v>
      </c>
      <c r="B235" s="90"/>
      <c r="C235" s="2"/>
      <c r="D235" s="2"/>
      <c r="E235" s="2"/>
      <c r="F235" s="79">
        <f>SUM(F236:F245)</f>
        <v>497400</v>
      </c>
      <c r="G235" s="79">
        <f>SUM(G236:G245)</f>
        <v>35023.05</v>
      </c>
      <c r="H235" s="80">
        <f t="shared" si="18"/>
        <v>462376.95</v>
      </c>
    </row>
    <row r="236" spans="1:8" ht="13.5" customHeight="1">
      <c r="A236" s="39" t="s">
        <v>55</v>
      </c>
      <c r="B236" s="2" t="s">
        <v>339</v>
      </c>
      <c r="C236" s="2" t="s">
        <v>394</v>
      </c>
      <c r="D236" s="2" t="s">
        <v>98</v>
      </c>
      <c r="E236" s="2" t="s">
        <v>126</v>
      </c>
      <c r="F236" s="71">
        <v>260000</v>
      </c>
      <c r="G236" s="72">
        <v>23827.22</v>
      </c>
      <c r="H236" s="73">
        <f t="shared" si="18"/>
        <v>236172.78</v>
      </c>
    </row>
    <row r="237" spans="1:8" ht="13.5" customHeight="1">
      <c r="A237" s="39" t="s">
        <v>56</v>
      </c>
      <c r="B237" s="2" t="s">
        <v>339</v>
      </c>
      <c r="C237" s="2" t="s">
        <v>395</v>
      </c>
      <c r="D237" s="2" t="s">
        <v>98</v>
      </c>
      <c r="E237" s="2" t="s">
        <v>126</v>
      </c>
      <c r="F237" s="71">
        <v>75000</v>
      </c>
      <c r="G237" s="72">
        <v>7195.83</v>
      </c>
      <c r="H237" s="73">
        <f t="shared" si="18"/>
        <v>67804.17</v>
      </c>
    </row>
    <row r="238" spans="1:8" ht="13.5" customHeight="1">
      <c r="A238" s="39" t="s">
        <v>163</v>
      </c>
      <c r="B238" s="2" t="s">
        <v>339</v>
      </c>
      <c r="C238" s="2" t="s">
        <v>396</v>
      </c>
      <c r="D238" s="2" t="s">
        <v>98</v>
      </c>
      <c r="E238" s="2" t="s">
        <v>126</v>
      </c>
      <c r="F238" s="71">
        <v>1300</v>
      </c>
      <c r="G238" s="72">
        <v>0</v>
      </c>
      <c r="H238" s="73">
        <f>F238-G238</f>
        <v>1300</v>
      </c>
    </row>
    <row r="239" spans="1:8" ht="13.5" customHeight="1">
      <c r="A239" s="39" t="s">
        <v>58</v>
      </c>
      <c r="B239" s="2" t="s">
        <v>339</v>
      </c>
      <c r="C239" s="2" t="s">
        <v>397</v>
      </c>
      <c r="D239" s="2" t="s">
        <v>98</v>
      </c>
      <c r="E239" s="2" t="s">
        <v>126</v>
      </c>
      <c r="F239" s="71">
        <v>5000</v>
      </c>
      <c r="G239" s="72">
        <v>0</v>
      </c>
      <c r="H239" s="73">
        <f t="shared" si="18"/>
        <v>5000</v>
      </c>
    </row>
    <row r="240" spans="1:8" ht="13.5" customHeight="1">
      <c r="A240" s="39" t="s">
        <v>71</v>
      </c>
      <c r="B240" s="2" t="s">
        <v>339</v>
      </c>
      <c r="C240" s="104" t="s">
        <v>398</v>
      </c>
      <c r="D240" s="2" t="s">
        <v>98</v>
      </c>
      <c r="E240" s="2" t="s">
        <v>126</v>
      </c>
      <c r="F240" s="71">
        <v>80000</v>
      </c>
      <c r="G240" s="72">
        <v>0</v>
      </c>
      <c r="H240" s="73">
        <f t="shared" si="18"/>
        <v>80000</v>
      </c>
    </row>
    <row r="241" spans="1:8" ht="13.5" customHeight="1">
      <c r="A241" s="39" t="s">
        <v>60</v>
      </c>
      <c r="B241" s="2" t="s">
        <v>339</v>
      </c>
      <c r="C241" s="2" t="s">
        <v>399</v>
      </c>
      <c r="D241" s="2" t="s">
        <v>98</v>
      </c>
      <c r="E241" s="2" t="s">
        <v>126</v>
      </c>
      <c r="F241" s="71">
        <v>32100</v>
      </c>
      <c r="G241" s="72">
        <v>1000</v>
      </c>
      <c r="H241" s="73">
        <f t="shared" si="18"/>
        <v>31100</v>
      </c>
    </row>
    <row r="242" spans="1:8" ht="13.5" customHeight="1">
      <c r="A242" s="39" t="s">
        <v>61</v>
      </c>
      <c r="B242" s="2" t="s">
        <v>339</v>
      </c>
      <c r="C242" s="2" t="s">
        <v>360</v>
      </c>
      <c r="D242" s="2" t="s">
        <v>98</v>
      </c>
      <c r="E242" s="2" t="s">
        <v>126</v>
      </c>
      <c r="F242" s="71">
        <v>32000</v>
      </c>
      <c r="G242" s="72">
        <v>2500</v>
      </c>
      <c r="H242" s="73">
        <f t="shared" si="18"/>
        <v>29500</v>
      </c>
    </row>
    <row r="243" spans="1:8" ht="13.5" customHeight="1">
      <c r="A243" s="39" t="s">
        <v>62</v>
      </c>
      <c r="B243" s="2" t="s">
        <v>339</v>
      </c>
      <c r="C243" s="2" t="s">
        <v>400</v>
      </c>
      <c r="D243" s="2" t="s">
        <v>98</v>
      </c>
      <c r="E243" s="2" t="s">
        <v>126</v>
      </c>
      <c r="F243" s="71">
        <v>2000</v>
      </c>
      <c r="G243" s="72">
        <v>500</v>
      </c>
      <c r="H243" s="73">
        <f t="shared" si="18"/>
        <v>1500</v>
      </c>
    </row>
    <row r="244" spans="1:8" ht="13.5" customHeight="1">
      <c r="A244" s="39" t="s">
        <v>63</v>
      </c>
      <c r="B244" s="2" t="s">
        <v>124</v>
      </c>
      <c r="C244" s="2" t="s">
        <v>401</v>
      </c>
      <c r="D244" s="2" t="s">
        <v>98</v>
      </c>
      <c r="E244" s="2" t="s">
        <v>126</v>
      </c>
      <c r="F244" s="71">
        <v>5000</v>
      </c>
      <c r="G244" s="72">
        <v>0</v>
      </c>
      <c r="H244" s="73">
        <f aca="true" t="shared" si="19" ref="H244:H251">F244-G244</f>
        <v>5000</v>
      </c>
    </row>
    <row r="245" spans="1:8" ht="15.75" customHeight="1">
      <c r="A245" s="81" t="s">
        <v>66</v>
      </c>
      <c r="B245" s="2" t="s">
        <v>124</v>
      </c>
      <c r="C245" s="104" t="s">
        <v>402</v>
      </c>
      <c r="D245" s="2" t="s">
        <v>98</v>
      </c>
      <c r="E245" s="2" t="s">
        <v>126</v>
      </c>
      <c r="F245" s="71">
        <v>5000</v>
      </c>
      <c r="G245" s="72">
        <v>0</v>
      </c>
      <c r="H245" s="73">
        <f t="shared" si="19"/>
        <v>5000</v>
      </c>
    </row>
    <row r="246" spans="1:8" ht="13.5" customHeight="1">
      <c r="A246" s="78" t="s">
        <v>74</v>
      </c>
      <c r="B246" s="40"/>
      <c r="C246" s="2"/>
      <c r="D246" s="2"/>
      <c r="E246" s="2"/>
      <c r="F246" s="79">
        <f>SUM(F247:F251)</f>
        <v>30000</v>
      </c>
      <c r="G246" s="79">
        <f>SUM(G247:G251)</f>
        <v>0</v>
      </c>
      <c r="H246" s="80">
        <f t="shared" si="19"/>
        <v>30000</v>
      </c>
    </row>
    <row r="247" spans="1:8" ht="13.5" customHeight="1">
      <c r="A247" s="39" t="s">
        <v>163</v>
      </c>
      <c r="B247" s="2" t="s">
        <v>339</v>
      </c>
      <c r="C247" s="2" t="s">
        <v>403</v>
      </c>
      <c r="D247" s="2" t="s">
        <v>111</v>
      </c>
      <c r="E247" s="2" t="s">
        <v>126</v>
      </c>
      <c r="F247" s="71">
        <v>4000</v>
      </c>
      <c r="G247" s="109">
        <v>0</v>
      </c>
      <c r="H247" s="73">
        <f t="shared" si="19"/>
        <v>4000</v>
      </c>
    </row>
    <row r="248" spans="1:8" ht="13.5" customHeight="1">
      <c r="A248" s="39" t="s">
        <v>60</v>
      </c>
      <c r="B248" s="2" t="s">
        <v>339</v>
      </c>
      <c r="C248" s="2" t="s">
        <v>399</v>
      </c>
      <c r="D248" s="2" t="s">
        <v>111</v>
      </c>
      <c r="E248" s="2" t="s">
        <v>126</v>
      </c>
      <c r="F248" s="83">
        <v>0</v>
      </c>
      <c r="G248" s="83">
        <v>0</v>
      </c>
      <c r="H248" s="73">
        <f>F248-G248</f>
        <v>0</v>
      </c>
    </row>
    <row r="249" spans="1:8" ht="13.5" customHeight="1">
      <c r="A249" s="39" t="s">
        <v>61</v>
      </c>
      <c r="B249" s="2" t="s">
        <v>339</v>
      </c>
      <c r="C249" s="2" t="s">
        <v>360</v>
      </c>
      <c r="D249" s="2" t="s">
        <v>111</v>
      </c>
      <c r="E249" s="2" t="s">
        <v>126</v>
      </c>
      <c r="F249" s="83">
        <v>0</v>
      </c>
      <c r="G249" s="83">
        <v>0</v>
      </c>
      <c r="H249" s="73">
        <f>F249-G249</f>
        <v>0</v>
      </c>
    </row>
    <row r="250" spans="1:8" ht="13.5" customHeight="1">
      <c r="A250" s="39" t="s">
        <v>63</v>
      </c>
      <c r="B250" s="2" t="s">
        <v>339</v>
      </c>
      <c r="C250" s="2" t="s">
        <v>401</v>
      </c>
      <c r="D250" s="2" t="s">
        <v>111</v>
      </c>
      <c r="E250" s="2" t="s">
        <v>126</v>
      </c>
      <c r="F250" s="83">
        <v>3000</v>
      </c>
      <c r="G250" s="83">
        <v>0</v>
      </c>
      <c r="H250" s="73">
        <f t="shared" si="19"/>
        <v>3000</v>
      </c>
    </row>
    <row r="251" spans="1:8" ht="16.5" customHeight="1">
      <c r="A251" s="101" t="s">
        <v>65</v>
      </c>
      <c r="B251" s="2" t="s">
        <v>339</v>
      </c>
      <c r="C251" s="104" t="s">
        <v>402</v>
      </c>
      <c r="D251" s="2" t="s">
        <v>111</v>
      </c>
      <c r="E251" s="2" t="s">
        <v>126</v>
      </c>
      <c r="F251" s="83">
        <v>23000</v>
      </c>
      <c r="G251" s="83">
        <v>0</v>
      </c>
      <c r="H251" s="73">
        <f t="shared" si="19"/>
        <v>23000</v>
      </c>
    </row>
    <row r="252" spans="1:8" ht="23.25" customHeight="1">
      <c r="A252" s="78" t="s">
        <v>223</v>
      </c>
      <c r="B252" s="2"/>
      <c r="C252" s="104"/>
      <c r="D252" s="2"/>
      <c r="E252" s="2"/>
      <c r="F252" s="79">
        <f>SUM(F253:F254)</f>
        <v>66000</v>
      </c>
      <c r="G252" s="79">
        <f>SUM(G253:G254)</f>
        <v>0</v>
      </c>
      <c r="H252" s="80">
        <f aca="true" t="shared" si="20" ref="H252:H290">F252-G252</f>
        <v>66000</v>
      </c>
    </row>
    <row r="253" spans="1:8" ht="16.5" customHeight="1">
      <c r="A253" s="39" t="s">
        <v>55</v>
      </c>
      <c r="B253" s="2" t="s">
        <v>339</v>
      </c>
      <c r="C253" s="2" t="s">
        <v>392</v>
      </c>
      <c r="D253" s="2" t="s">
        <v>98</v>
      </c>
      <c r="E253" s="2" t="s">
        <v>126</v>
      </c>
      <c r="F253" s="71">
        <v>48000</v>
      </c>
      <c r="G253" s="72">
        <v>0</v>
      </c>
      <c r="H253" s="73">
        <f t="shared" si="20"/>
        <v>48000</v>
      </c>
    </row>
    <row r="254" spans="1:8" ht="16.5" customHeight="1">
      <c r="A254" s="39" t="s">
        <v>56</v>
      </c>
      <c r="B254" s="2" t="s">
        <v>339</v>
      </c>
      <c r="C254" s="2" t="s">
        <v>393</v>
      </c>
      <c r="D254" s="2" t="s">
        <v>98</v>
      </c>
      <c r="E254" s="2" t="s">
        <v>126</v>
      </c>
      <c r="F254" s="71">
        <v>18000</v>
      </c>
      <c r="G254" s="72">
        <v>0</v>
      </c>
      <c r="H254" s="73">
        <f t="shared" si="20"/>
        <v>18000</v>
      </c>
    </row>
    <row r="255" spans="1:8" ht="23.25" customHeight="1">
      <c r="A255" s="78" t="s">
        <v>223</v>
      </c>
      <c r="B255" s="2"/>
      <c r="C255" s="104"/>
      <c r="D255" s="2"/>
      <c r="E255" s="2"/>
      <c r="F255" s="79">
        <f>SUM(F256:F257)</f>
        <v>0</v>
      </c>
      <c r="G255" s="79">
        <f>SUM(G256:G257)</f>
        <v>0</v>
      </c>
      <c r="H255" s="80">
        <f aca="true" t="shared" si="21" ref="H255:H260">F255-G255</f>
        <v>0</v>
      </c>
    </row>
    <row r="256" spans="1:8" ht="13.5" customHeight="1">
      <c r="A256" s="39" t="s">
        <v>55</v>
      </c>
      <c r="B256" s="2" t="s">
        <v>339</v>
      </c>
      <c r="C256" s="2" t="s">
        <v>221</v>
      </c>
      <c r="D256" s="2" t="s">
        <v>119</v>
      </c>
      <c r="E256" s="2" t="s">
        <v>126</v>
      </c>
      <c r="F256" s="71">
        <v>0</v>
      </c>
      <c r="G256" s="71">
        <v>0</v>
      </c>
      <c r="H256" s="73">
        <f t="shared" si="21"/>
        <v>0</v>
      </c>
    </row>
    <row r="257" spans="1:8" ht="15" customHeight="1">
      <c r="A257" s="39" t="s">
        <v>56</v>
      </c>
      <c r="B257" s="2" t="s">
        <v>339</v>
      </c>
      <c r="C257" s="2" t="s">
        <v>222</v>
      </c>
      <c r="D257" s="2" t="s">
        <v>119</v>
      </c>
      <c r="E257" s="2" t="s">
        <v>126</v>
      </c>
      <c r="F257" s="71">
        <v>0</v>
      </c>
      <c r="G257" s="71">
        <v>0</v>
      </c>
      <c r="H257" s="73">
        <f t="shared" si="21"/>
        <v>0</v>
      </c>
    </row>
    <row r="258" spans="1:8" ht="21.75" customHeight="1">
      <c r="A258" s="78" t="s">
        <v>223</v>
      </c>
      <c r="B258" s="2"/>
      <c r="C258" s="104"/>
      <c r="D258" s="2"/>
      <c r="E258" s="2"/>
      <c r="F258" s="79">
        <f>SUM(F259:F260)</f>
        <v>0</v>
      </c>
      <c r="G258" s="79">
        <f>SUM(G259:G260)</f>
        <v>0</v>
      </c>
      <c r="H258" s="80">
        <f t="shared" si="21"/>
        <v>0</v>
      </c>
    </row>
    <row r="259" spans="1:8" ht="15" customHeight="1">
      <c r="A259" s="39" t="s">
        <v>55</v>
      </c>
      <c r="B259" s="2" t="s">
        <v>339</v>
      </c>
      <c r="C259" s="2" t="s">
        <v>308</v>
      </c>
      <c r="D259" s="2" t="s">
        <v>115</v>
      </c>
      <c r="E259" s="2" t="s">
        <v>126</v>
      </c>
      <c r="F259" s="71">
        <v>0</v>
      </c>
      <c r="G259" s="71">
        <v>0</v>
      </c>
      <c r="H259" s="73">
        <f t="shared" si="21"/>
        <v>0</v>
      </c>
    </row>
    <row r="260" spans="1:8" ht="14.25" customHeight="1">
      <c r="A260" s="39" t="s">
        <v>56</v>
      </c>
      <c r="B260" s="2" t="s">
        <v>339</v>
      </c>
      <c r="C260" s="2" t="s">
        <v>309</v>
      </c>
      <c r="D260" s="2" t="s">
        <v>115</v>
      </c>
      <c r="E260" s="2" t="s">
        <v>126</v>
      </c>
      <c r="F260" s="71">
        <v>0</v>
      </c>
      <c r="G260" s="71">
        <v>0</v>
      </c>
      <c r="H260" s="73">
        <f t="shared" si="21"/>
        <v>0</v>
      </c>
    </row>
    <row r="261" spans="1:8" ht="16.5" customHeight="1">
      <c r="A261" s="106" t="s">
        <v>258</v>
      </c>
      <c r="B261" s="2"/>
      <c r="C261" s="104"/>
      <c r="D261" s="2"/>
      <c r="E261" s="2"/>
      <c r="F261" s="79">
        <f>SUM(F262:F264)</f>
        <v>0</v>
      </c>
      <c r="G261" s="79">
        <f>SUM(G262:G264)</f>
        <v>0</v>
      </c>
      <c r="H261" s="80">
        <f t="shared" si="20"/>
        <v>0</v>
      </c>
    </row>
    <row r="262" spans="1:8" ht="16.5" customHeight="1">
      <c r="A262" s="39" t="s">
        <v>61</v>
      </c>
      <c r="B262" s="2" t="s">
        <v>339</v>
      </c>
      <c r="C262" s="103" t="s">
        <v>261</v>
      </c>
      <c r="D262" s="2" t="s">
        <v>115</v>
      </c>
      <c r="E262" s="2" t="s">
        <v>126</v>
      </c>
      <c r="F262" s="71">
        <v>0</v>
      </c>
      <c r="G262" s="72">
        <v>0</v>
      </c>
      <c r="H262" s="73">
        <f>F262-G262</f>
        <v>0</v>
      </c>
    </row>
    <row r="263" spans="1:8" ht="16.5" customHeight="1">
      <c r="A263" s="39" t="s">
        <v>63</v>
      </c>
      <c r="B263" s="2" t="s">
        <v>339</v>
      </c>
      <c r="C263" s="103" t="s">
        <v>262</v>
      </c>
      <c r="D263" s="2" t="s">
        <v>115</v>
      </c>
      <c r="E263" s="2" t="s">
        <v>126</v>
      </c>
      <c r="F263" s="71">
        <v>0</v>
      </c>
      <c r="G263" s="72">
        <v>0</v>
      </c>
      <c r="H263" s="73">
        <f>F263-G263</f>
        <v>0</v>
      </c>
    </row>
    <row r="264" spans="1:8" ht="16.5" customHeight="1" thickBot="1">
      <c r="A264" s="81" t="s">
        <v>66</v>
      </c>
      <c r="B264" s="2" t="s">
        <v>339</v>
      </c>
      <c r="C264" s="103" t="s">
        <v>301</v>
      </c>
      <c r="D264" s="2" t="s">
        <v>115</v>
      </c>
      <c r="E264" s="2" t="s">
        <v>126</v>
      </c>
      <c r="F264" s="71">
        <v>0</v>
      </c>
      <c r="G264" s="72">
        <v>0</v>
      </c>
      <c r="H264" s="73">
        <f>F264-G264</f>
        <v>0</v>
      </c>
    </row>
    <row r="265" spans="1:8" ht="13.5" customHeight="1" thickBot="1">
      <c r="A265" s="91" t="s">
        <v>217</v>
      </c>
      <c r="B265" s="92"/>
      <c r="C265" s="69"/>
      <c r="D265" s="69"/>
      <c r="E265" s="69"/>
      <c r="F265" s="93">
        <f>SUM(F266+F272+F283+F291+F300+F303+F306+F309+F311+F314+F316+F322)</f>
        <v>3988200</v>
      </c>
      <c r="G265" s="93">
        <f>SUM(G266+G272+G283+G291+G300+G303+G306+G309+G311+G314+G316+G322)</f>
        <v>317733.0800000001</v>
      </c>
      <c r="H265" s="94">
        <f t="shared" si="20"/>
        <v>3670466.92</v>
      </c>
    </row>
    <row r="266" spans="1:8" ht="21.75" customHeight="1">
      <c r="A266" s="78" t="s">
        <v>216</v>
      </c>
      <c r="B266" s="40"/>
      <c r="C266" s="2"/>
      <c r="D266" s="2"/>
      <c r="E266" s="2"/>
      <c r="F266" s="79">
        <f>SUM(F267:F271)</f>
        <v>21200</v>
      </c>
      <c r="G266" s="79">
        <f>SUM(G267:G271)</f>
        <v>0</v>
      </c>
      <c r="H266" s="80">
        <f t="shared" si="20"/>
        <v>21200</v>
      </c>
    </row>
    <row r="267" spans="1:8" ht="13.5" customHeight="1">
      <c r="A267" s="39" t="s">
        <v>61</v>
      </c>
      <c r="B267" s="2" t="s">
        <v>339</v>
      </c>
      <c r="C267" s="2" t="s">
        <v>350</v>
      </c>
      <c r="D267" s="2" t="s">
        <v>98</v>
      </c>
      <c r="E267" s="2" t="s">
        <v>126</v>
      </c>
      <c r="F267" s="71">
        <v>5000</v>
      </c>
      <c r="G267" s="72">
        <v>0</v>
      </c>
      <c r="H267" s="73">
        <f t="shared" si="20"/>
        <v>5000</v>
      </c>
    </row>
    <row r="268" spans="1:8" ht="13.5" customHeight="1">
      <c r="A268" s="39" t="s">
        <v>62</v>
      </c>
      <c r="B268" s="2" t="s">
        <v>339</v>
      </c>
      <c r="C268" s="2" t="s">
        <v>351</v>
      </c>
      <c r="D268" s="2" t="s">
        <v>98</v>
      </c>
      <c r="E268" s="2" t="s">
        <v>126</v>
      </c>
      <c r="F268" s="71">
        <v>5000</v>
      </c>
      <c r="G268" s="72">
        <v>0</v>
      </c>
      <c r="H268" s="73">
        <f t="shared" si="20"/>
        <v>5000</v>
      </c>
    </row>
    <row r="269" spans="1:8" ht="13.5" customHeight="1">
      <c r="A269" s="81" t="s">
        <v>66</v>
      </c>
      <c r="B269" s="2" t="s">
        <v>339</v>
      </c>
      <c r="C269" s="104" t="s">
        <v>352</v>
      </c>
      <c r="D269" s="2" t="s">
        <v>98</v>
      </c>
      <c r="E269" s="2" t="s">
        <v>126</v>
      </c>
      <c r="F269" s="71">
        <v>1200</v>
      </c>
      <c r="G269" s="72">
        <v>0</v>
      </c>
      <c r="H269" s="73">
        <f t="shared" si="20"/>
        <v>1200</v>
      </c>
    </row>
    <row r="270" spans="1:8" ht="13.5" customHeight="1">
      <c r="A270" s="39" t="s">
        <v>62</v>
      </c>
      <c r="B270" s="2" t="s">
        <v>339</v>
      </c>
      <c r="C270" s="2" t="s">
        <v>376</v>
      </c>
      <c r="D270" s="2" t="s">
        <v>98</v>
      </c>
      <c r="E270" s="2" t="s">
        <v>126</v>
      </c>
      <c r="F270" s="71">
        <v>5000</v>
      </c>
      <c r="G270" s="71">
        <v>0</v>
      </c>
      <c r="H270" s="73">
        <f>F270-G270</f>
        <v>5000</v>
      </c>
    </row>
    <row r="271" spans="1:8" ht="15.75" customHeight="1">
      <c r="A271" s="81" t="s">
        <v>66</v>
      </c>
      <c r="B271" s="2" t="s">
        <v>339</v>
      </c>
      <c r="C271" s="2" t="s">
        <v>357</v>
      </c>
      <c r="D271" s="2" t="s">
        <v>98</v>
      </c>
      <c r="E271" s="2" t="s">
        <v>126</v>
      </c>
      <c r="F271" s="71">
        <v>5000</v>
      </c>
      <c r="G271" s="72">
        <v>0</v>
      </c>
      <c r="H271" s="73">
        <f>F271-G271</f>
        <v>5000</v>
      </c>
    </row>
    <row r="272" spans="1:8" ht="13.5" customHeight="1">
      <c r="A272" s="78" t="s">
        <v>215</v>
      </c>
      <c r="B272" s="90"/>
      <c r="C272" s="2"/>
      <c r="D272" s="2"/>
      <c r="E272" s="2"/>
      <c r="F272" s="79">
        <f>SUM(F273:F282)</f>
        <v>2841000</v>
      </c>
      <c r="G272" s="79">
        <f>SUM(G273:G282)</f>
        <v>292315.78</v>
      </c>
      <c r="H272" s="80">
        <f t="shared" si="20"/>
        <v>2548684.2199999997</v>
      </c>
    </row>
    <row r="273" spans="1:8" ht="13.5" customHeight="1">
      <c r="A273" s="39" t="s">
        <v>55</v>
      </c>
      <c r="B273" s="2" t="s">
        <v>339</v>
      </c>
      <c r="C273" s="2" t="s">
        <v>404</v>
      </c>
      <c r="D273" s="2" t="s">
        <v>98</v>
      </c>
      <c r="E273" s="2" t="s">
        <v>127</v>
      </c>
      <c r="F273" s="83">
        <v>2040000</v>
      </c>
      <c r="G273" s="83">
        <v>226367.79</v>
      </c>
      <c r="H273" s="73">
        <f t="shared" si="20"/>
        <v>1813632.21</v>
      </c>
    </row>
    <row r="274" spans="1:8" ht="13.5" customHeight="1">
      <c r="A274" s="39" t="s">
        <v>56</v>
      </c>
      <c r="B274" s="2" t="s">
        <v>339</v>
      </c>
      <c r="C274" s="2" t="s">
        <v>405</v>
      </c>
      <c r="D274" s="2" t="s">
        <v>98</v>
      </c>
      <c r="E274" s="2" t="s">
        <v>127</v>
      </c>
      <c r="F274" s="83">
        <v>629000</v>
      </c>
      <c r="G274" s="83">
        <v>64473.99</v>
      </c>
      <c r="H274" s="73">
        <f t="shared" si="20"/>
        <v>564526.01</v>
      </c>
    </row>
    <row r="275" spans="1:8" ht="13.5" customHeight="1">
      <c r="A275" s="39" t="s">
        <v>163</v>
      </c>
      <c r="B275" s="2" t="s">
        <v>339</v>
      </c>
      <c r="C275" s="2" t="s">
        <v>406</v>
      </c>
      <c r="D275" s="2" t="s">
        <v>98</v>
      </c>
      <c r="E275" s="2" t="s">
        <v>127</v>
      </c>
      <c r="F275" s="83">
        <v>2000</v>
      </c>
      <c r="G275" s="83">
        <v>474</v>
      </c>
      <c r="H275" s="73">
        <f t="shared" si="20"/>
        <v>1526</v>
      </c>
    </row>
    <row r="276" spans="1:8" ht="13.5" customHeight="1">
      <c r="A276" s="39" t="s">
        <v>59</v>
      </c>
      <c r="B276" s="2" t="s">
        <v>339</v>
      </c>
      <c r="C276" s="2" t="s">
        <v>408</v>
      </c>
      <c r="D276" s="2" t="s">
        <v>98</v>
      </c>
      <c r="E276" s="2" t="s">
        <v>127</v>
      </c>
      <c r="F276" s="83">
        <v>5000</v>
      </c>
      <c r="G276" s="83">
        <v>0</v>
      </c>
      <c r="H276" s="73">
        <f>F276-G276</f>
        <v>5000</v>
      </c>
    </row>
    <row r="277" spans="1:8" ht="13.5" customHeight="1">
      <c r="A277" s="39" t="s">
        <v>58</v>
      </c>
      <c r="B277" s="2" t="s">
        <v>339</v>
      </c>
      <c r="C277" s="2" t="s">
        <v>407</v>
      </c>
      <c r="D277" s="2" t="s">
        <v>98</v>
      </c>
      <c r="E277" s="2" t="s">
        <v>127</v>
      </c>
      <c r="F277" s="83">
        <v>20000</v>
      </c>
      <c r="G277" s="83">
        <v>0</v>
      </c>
      <c r="H277" s="73">
        <f t="shared" si="20"/>
        <v>20000</v>
      </c>
    </row>
    <row r="278" spans="1:8" ht="13.5" customHeight="1">
      <c r="A278" s="39" t="s">
        <v>60</v>
      </c>
      <c r="B278" s="2" t="s">
        <v>339</v>
      </c>
      <c r="C278" s="2" t="s">
        <v>409</v>
      </c>
      <c r="D278" s="2" t="s">
        <v>98</v>
      </c>
      <c r="E278" s="2" t="s">
        <v>127</v>
      </c>
      <c r="F278" s="83">
        <v>50000</v>
      </c>
      <c r="G278" s="83">
        <v>0</v>
      </c>
      <c r="H278" s="73">
        <f t="shared" si="20"/>
        <v>50000</v>
      </c>
    </row>
    <row r="279" spans="1:8" ht="13.5" customHeight="1">
      <c r="A279" s="39" t="s">
        <v>61</v>
      </c>
      <c r="B279" s="2" t="s">
        <v>339</v>
      </c>
      <c r="C279" s="2" t="s">
        <v>410</v>
      </c>
      <c r="D279" s="2" t="s">
        <v>98</v>
      </c>
      <c r="E279" s="2" t="s">
        <v>127</v>
      </c>
      <c r="F279" s="83">
        <v>50000</v>
      </c>
      <c r="G279" s="83">
        <v>0</v>
      </c>
      <c r="H279" s="73">
        <f t="shared" si="20"/>
        <v>50000</v>
      </c>
    </row>
    <row r="280" spans="1:8" ht="13.5" customHeight="1">
      <c r="A280" s="39" t="s">
        <v>62</v>
      </c>
      <c r="B280" s="2" t="s">
        <v>339</v>
      </c>
      <c r="C280" s="2" t="s">
        <v>411</v>
      </c>
      <c r="D280" s="2" t="s">
        <v>98</v>
      </c>
      <c r="E280" s="2" t="s">
        <v>127</v>
      </c>
      <c r="F280" s="83">
        <v>5000</v>
      </c>
      <c r="G280" s="83">
        <v>1000</v>
      </c>
      <c r="H280" s="73">
        <f t="shared" si="20"/>
        <v>4000</v>
      </c>
    </row>
    <row r="281" spans="1:8" ht="13.5" customHeight="1">
      <c r="A281" s="39" t="s">
        <v>63</v>
      </c>
      <c r="B281" s="2" t="s">
        <v>339</v>
      </c>
      <c r="C281" s="2" t="s">
        <v>412</v>
      </c>
      <c r="D281" s="2" t="s">
        <v>98</v>
      </c>
      <c r="E281" s="2" t="s">
        <v>127</v>
      </c>
      <c r="F281" s="71">
        <v>20000</v>
      </c>
      <c r="G281" s="72">
        <v>0</v>
      </c>
      <c r="H281" s="73">
        <f t="shared" si="20"/>
        <v>20000</v>
      </c>
    </row>
    <row r="282" spans="1:8" ht="15.75" customHeight="1">
      <c r="A282" s="39" t="s">
        <v>65</v>
      </c>
      <c r="B282" s="2" t="s">
        <v>339</v>
      </c>
      <c r="C282" s="104" t="s">
        <v>413</v>
      </c>
      <c r="D282" s="2" t="s">
        <v>98</v>
      </c>
      <c r="E282" s="2" t="s">
        <v>127</v>
      </c>
      <c r="F282" s="83">
        <v>20000</v>
      </c>
      <c r="G282" s="84">
        <v>0</v>
      </c>
      <c r="H282" s="73">
        <f t="shared" si="20"/>
        <v>20000</v>
      </c>
    </row>
    <row r="283" spans="1:8" ht="13.5" customHeight="1">
      <c r="A283" s="78" t="s">
        <v>213</v>
      </c>
      <c r="B283" s="40"/>
      <c r="C283" s="2"/>
      <c r="D283" s="2"/>
      <c r="E283" s="2"/>
      <c r="F283" s="79">
        <f>SUM(F284:F290)</f>
        <v>50000</v>
      </c>
      <c r="G283" s="79">
        <f>SUM(G284:G290)</f>
        <v>101.9</v>
      </c>
      <c r="H283" s="80">
        <f t="shared" si="20"/>
        <v>49898.1</v>
      </c>
    </row>
    <row r="284" spans="1:8" ht="13.5" customHeight="1">
      <c r="A284" s="39" t="s">
        <v>55</v>
      </c>
      <c r="B284" s="2" t="s">
        <v>339</v>
      </c>
      <c r="C284" s="2" t="s">
        <v>404</v>
      </c>
      <c r="D284" s="2" t="s">
        <v>111</v>
      </c>
      <c r="E284" s="2" t="s">
        <v>127</v>
      </c>
      <c r="F284" s="83">
        <v>30000</v>
      </c>
      <c r="G284" s="83">
        <v>0</v>
      </c>
      <c r="H284" s="73">
        <f t="shared" si="20"/>
        <v>30000</v>
      </c>
    </row>
    <row r="285" spans="1:8" ht="13.5" customHeight="1">
      <c r="A285" s="39" t="s">
        <v>56</v>
      </c>
      <c r="B285" s="2" t="s">
        <v>339</v>
      </c>
      <c r="C285" s="2" t="s">
        <v>405</v>
      </c>
      <c r="D285" s="2" t="s">
        <v>111</v>
      </c>
      <c r="E285" s="2" t="s">
        <v>127</v>
      </c>
      <c r="F285" s="83">
        <v>0</v>
      </c>
      <c r="G285" s="83">
        <v>0</v>
      </c>
      <c r="H285" s="73">
        <f>F285-G285</f>
        <v>0</v>
      </c>
    </row>
    <row r="286" spans="1:8" ht="13.5" customHeight="1">
      <c r="A286" s="39" t="s">
        <v>59</v>
      </c>
      <c r="B286" s="2" t="s">
        <v>339</v>
      </c>
      <c r="C286" s="2" t="s">
        <v>414</v>
      </c>
      <c r="D286" s="2" t="s">
        <v>111</v>
      </c>
      <c r="E286" s="2" t="s">
        <v>127</v>
      </c>
      <c r="F286" s="83">
        <v>2000</v>
      </c>
      <c r="G286" s="83">
        <v>0</v>
      </c>
      <c r="H286" s="73">
        <f>F286-G286</f>
        <v>2000</v>
      </c>
    </row>
    <row r="287" spans="1:8" ht="13.5" customHeight="1">
      <c r="A287" s="39" t="s">
        <v>61</v>
      </c>
      <c r="B287" s="2" t="s">
        <v>339</v>
      </c>
      <c r="C287" s="2" t="s">
        <v>410</v>
      </c>
      <c r="D287" s="2" t="s">
        <v>111</v>
      </c>
      <c r="E287" s="2" t="s">
        <v>127</v>
      </c>
      <c r="F287" s="71">
        <v>4000</v>
      </c>
      <c r="G287" s="71">
        <v>101.9</v>
      </c>
      <c r="H287" s="73">
        <f t="shared" si="20"/>
        <v>3898.1</v>
      </c>
    </row>
    <row r="288" spans="1:8" ht="13.5" customHeight="1">
      <c r="A288" s="39" t="s">
        <v>62</v>
      </c>
      <c r="B288" s="2" t="s">
        <v>339</v>
      </c>
      <c r="C288" s="2" t="s">
        <v>411</v>
      </c>
      <c r="D288" s="2" t="s">
        <v>111</v>
      </c>
      <c r="E288" s="2" t="s">
        <v>127</v>
      </c>
      <c r="F288" s="71">
        <v>1000</v>
      </c>
      <c r="G288" s="72">
        <v>0</v>
      </c>
      <c r="H288" s="73">
        <f t="shared" si="20"/>
        <v>1000</v>
      </c>
    </row>
    <row r="289" spans="1:8" ht="13.5" customHeight="1">
      <c r="A289" s="39" t="s">
        <v>63</v>
      </c>
      <c r="B289" s="2" t="s">
        <v>339</v>
      </c>
      <c r="C289" s="2" t="s">
        <v>412</v>
      </c>
      <c r="D289" s="2" t="s">
        <v>111</v>
      </c>
      <c r="E289" s="2" t="s">
        <v>127</v>
      </c>
      <c r="F289" s="71">
        <v>10000</v>
      </c>
      <c r="G289" s="71">
        <v>0</v>
      </c>
      <c r="H289" s="73">
        <f t="shared" si="20"/>
        <v>10000</v>
      </c>
    </row>
    <row r="290" spans="1:8" ht="12.75" customHeight="1">
      <c r="A290" s="39" t="s">
        <v>65</v>
      </c>
      <c r="B290" s="2" t="s">
        <v>339</v>
      </c>
      <c r="C290" s="104" t="s">
        <v>413</v>
      </c>
      <c r="D290" s="2" t="s">
        <v>111</v>
      </c>
      <c r="E290" s="2" t="s">
        <v>127</v>
      </c>
      <c r="F290" s="71">
        <v>3000</v>
      </c>
      <c r="G290" s="72">
        <v>0</v>
      </c>
      <c r="H290" s="73">
        <f t="shared" si="20"/>
        <v>3000</v>
      </c>
    </row>
    <row r="291" spans="1:8" ht="15" customHeight="1">
      <c r="A291" s="78" t="s">
        <v>212</v>
      </c>
      <c r="B291" s="40"/>
      <c r="C291" s="2"/>
      <c r="D291" s="2"/>
      <c r="E291" s="2"/>
      <c r="F291" s="79">
        <f>SUM(F292:F299)</f>
        <v>420000</v>
      </c>
      <c r="G291" s="79">
        <f>SUM(G292:G299)</f>
        <v>25315.4</v>
      </c>
      <c r="H291" s="80">
        <f aca="true" t="shared" si="22" ref="H291:H298">F291-G291</f>
        <v>394684.6</v>
      </c>
    </row>
    <row r="292" spans="1:8" ht="15" customHeight="1">
      <c r="A292" s="39" t="s">
        <v>55</v>
      </c>
      <c r="B292" s="2" t="s">
        <v>339</v>
      </c>
      <c r="C292" s="2" t="s">
        <v>248</v>
      </c>
      <c r="D292" s="2" t="s">
        <v>119</v>
      </c>
      <c r="E292" s="2" t="s">
        <v>127</v>
      </c>
      <c r="F292" s="83">
        <v>260000</v>
      </c>
      <c r="G292" s="83">
        <v>16873.07</v>
      </c>
      <c r="H292" s="73">
        <f t="shared" si="22"/>
        <v>243126.93</v>
      </c>
    </row>
    <row r="293" spans="1:8" ht="15" customHeight="1">
      <c r="A293" s="39" t="s">
        <v>56</v>
      </c>
      <c r="B293" s="2" t="s">
        <v>339</v>
      </c>
      <c r="C293" s="2" t="s">
        <v>249</v>
      </c>
      <c r="D293" s="2" t="s">
        <v>119</v>
      </c>
      <c r="E293" s="2" t="s">
        <v>127</v>
      </c>
      <c r="F293" s="83">
        <v>80000</v>
      </c>
      <c r="G293" s="83">
        <v>7449.33</v>
      </c>
      <c r="H293" s="73">
        <f t="shared" si="22"/>
        <v>72550.67</v>
      </c>
    </row>
    <row r="294" spans="1:8" ht="15" customHeight="1">
      <c r="A294" s="39" t="s">
        <v>163</v>
      </c>
      <c r="B294" s="2" t="s">
        <v>339</v>
      </c>
      <c r="C294" s="2" t="s">
        <v>250</v>
      </c>
      <c r="D294" s="2" t="s">
        <v>119</v>
      </c>
      <c r="E294" s="2" t="s">
        <v>127</v>
      </c>
      <c r="F294" s="83">
        <v>6000</v>
      </c>
      <c r="G294" s="83">
        <v>993</v>
      </c>
      <c r="H294" s="73">
        <f t="shared" si="22"/>
        <v>5007</v>
      </c>
    </row>
    <row r="295" spans="1:8" ht="15" customHeight="1">
      <c r="A295" s="39" t="s">
        <v>58</v>
      </c>
      <c r="B295" s="2" t="s">
        <v>339</v>
      </c>
      <c r="C295" s="2" t="s">
        <v>251</v>
      </c>
      <c r="D295" s="2" t="s">
        <v>119</v>
      </c>
      <c r="E295" s="2" t="s">
        <v>127</v>
      </c>
      <c r="F295" s="83">
        <v>30000</v>
      </c>
      <c r="G295" s="83">
        <v>0</v>
      </c>
      <c r="H295" s="73">
        <f>F295-G295</f>
        <v>30000</v>
      </c>
    </row>
    <row r="296" spans="1:8" ht="15" customHeight="1">
      <c r="A296" s="39" t="s">
        <v>59</v>
      </c>
      <c r="B296" s="2" t="s">
        <v>339</v>
      </c>
      <c r="C296" s="2" t="s">
        <v>415</v>
      </c>
      <c r="D296" s="2" t="s">
        <v>119</v>
      </c>
      <c r="E296" s="2" t="s">
        <v>127</v>
      </c>
      <c r="F296" s="83">
        <v>4000</v>
      </c>
      <c r="G296" s="83">
        <v>0</v>
      </c>
      <c r="H296" s="73">
        <f>F296-G296</f>
        <v>4000</v>
      </c>
    </row>
    <row r="297" spans="1:8" ht="15" customHeight="1">
      <c r="A297" s="39" t="s">
        <v>61</v>
      </c>
      <c r="B297" s="2" t="s">
        <v>339</v>
      </c>
      <c r="C297" s="2" t="s">
        <v>252</v>
      </c>
      <c r="D297" s="2" t="s">
        <v>119</v>
      </c>
      <c r="E297" s="2" t="s">
        <v>127</v>
      </c>
      <c r="F297" s="71">
        <v>10000</v>
      </c>
      <c r="G297" s="71">
        <v>0</v>
      </c>
      <c r="H297" s="73">
        <f t="shared" si="22"/>
        <v>10000</v>
      </c>
    </row>
    <row r="298" spans="1:8" ht="15" customHeight="1">
      <c r="A298" s="39" t="s">
        <v>63</v>
      </c>
      <c r="B298" s="2" t="s">
        <v>339</v>
      </c>
      <c r="C298" s="2" t="s">
        <v>253</v>
      </c>
      <c r="D298" s="2" t="s">
        <v>119</v>
      </c>
      <c r="E298" s="2" t="s">
        <v>127</v>
      </c>
      <c r="F298" s="71">
        <v>10000</v>
      </c>
      <c r="G298" s="71">
        <v>0</v>
      </c>
      <c r="H298" s="73">
        <f t="shared" si="22"/>
        <v>10000</v>
      </c>
    </row>
    <row r="299" spans="1:8" ht="15.75" customHeight="1">
      <c r="A299" s="39" t="s">
        <v>65</v>
      </c>
      <c r="B299" s="2" t="s">
        <v>339</v>
      </c>
      <c r="C299" s="104" t="s">
        <v>254</v>
      </c>
      <c r="D299" s="2" t="s">
        <v>119</v>
      </c>
      <c r="E299" s="2" t="s">
        <v>127</v>
      </c>
      <c r="F299" s="83">
        <v>20000</v>
      </c>
      <c r="G299" s="83">
        <v>0</v>
      </c>
      <c r="H299" s="73">
        <f aca="true" t="shared" si="23" ref="H299:H315">F299-G299</f>
        <v>20000</v>
      </c>
    </row>
    <row r="300" spans="1:8" ht="22.5" customHeight="1">
      <c r="A300" s="78" t="s">
        <v>224</v>
      </c>
      <c r="B300" s="2"/>
      <c r="C300" s="104"/>
      <c r="D300" s="2"/>
      <c r="E300" s="2"/>
      <c r="F300" s="79">
        <f>SUM(F301:F302)</f>
        <v>456000</v>
      </c>
      <c r="G300" s="79">
        <f>SUM(G301:G302)</f>
        <v>0</v>
      </c>
      <c r="H300" s="80">
        <f t="shared" si="23"/>
        <v>456000</v>
      </c>
    </row>
    <row r="301" spans="1:8" ht="15.75" customHeight="1">
      <c r="A301" s="39" t="s">
        <v>55</v>
      </c>
      <c r="B301" s="2" t="s">
        <v>339</v>
      </c>
      <c r="C301" s="2" t="s">
        <v>392</v>
      </c>
      <c r="D301" s="2" t="s">
        <v>98</v>
      </c>
      <c r="E301" s="2" t="s">
        <v>127</v>
      </c>
      <c r="F301" s="71">
        <v>360000</v>
      </c>
      <c r="G301" s="72">
        <v>0</v>
      </c>
      <c r="H301" s="73">
        <f t="shared" si="23"/>
        <v>360000</v>
      </c>
    </row>
    <row r="302" spans="1:8" ht="15.75" customHeight="1">
      <c r="A302" s="39" t="s">
        <v>56</v>
      </c>
      <c r="B302" s="2" t="s">
        <v>339</v>
      </c>
      <c r="C302" s="2" t="s">
        <v>393</v>
      </c>
      <c r="D302" s="2" t="s">
        <v>98</v>
      </c>
      <c r="E302" s="2" t="s">
        <v>127</v>
      </c>
      <c r="F302" s="71">
        <v>96000</v>
      </c>
      <c r="G302" s="72">
        <v>0</v>
      </c>
      <c r="H302" s="73">
        <f t="shared" si="23"/>
        <v>96000</v>
      </c>
    </row>
    <row r="303" spans="1:8" ht="22.5" customHeight="1">
      <c r="A303" s="78" t="s">
        <v>224</v>
      </c>
      <c r="B303" s="2"/>
      <c r="C303" s="104"/>
      <c r="D303" s="2"/>
      <c r="E303" s="2"/>
      <c r="F303" s="79">
        <f>SUM(F304:F305)</f>
        <v>0</v>
      </c>
      <c r="G303" s="79">
        <f>SUM(G304:G305)</f>
        <v>0</v>
      </c>
      <c r="H303" s="80">
        <f t="shared" si="23"/>
        <v>0</v>
      </c>
    </row>
    <row r="304" spans="1:8" ht="18" customHeight="1">
      <c r="A304" s="39" t="s">
        <v>55</v>
      </c>
      <c r="B304" s="2" t="s">
        <v>339</v>
      </c>
      <c r="C304" s="2" t="s">
        <v>221</v>
      </c>
      <c r="D304" s="2" t="s">
        <v>119</v>
      </c>
      <c r="E304" s="2" t="s">
        <v>127</v>
      </c>
      <c r="F304" s="71">
        <v>0</v>
      </c>
      <c r="G304" s="71">
        <v>0</v>
      </c>
      <c r="H304" s="73">
        <f t="shared" si="23"/>
        <v>0</v>
      </c>
    </row>
    <row r="305" spans="1:8" ht="14.25" customHeight="1">
      <c r="A305" s="39" t="s">
        <v>56</v>
      </c>
      <c r="B305" s="2" t="s">
        <v>339</v>
      </c>
      <c r="C305" s="2" t="s">
        <v>222</v>
      </c>
      <c r="D305" s="2" t="s">
        <v>119</v>
      </c>
      <c r="E305" s="2" t="s">
        <v>127</v>
      </c>
      <c r="F305" s="71">
        <v>0</v>
      </c>
      <c r="G305" s="71">
        <v>0</v>
      </c>
      <c r="H305" s="73">
        <f t="shared" si="23"/>
        <v>0</v>
      </c>
    </row>
    <row r="306" spans="1:8" ht="23.25" customHeight="1">
      <c r="A306" s="78" t="s">
        <v>224</v>
      </c>
      <c r="B306" s="2"/>
      <c r="C306" s="104"/>
      <c r="D306" s="2"/>
      <c r="E306" s="2"/>
      <c r="F306" s="79">
        <f>SUM(F307:F308)</f>
        <v>0</v>
      </c>
      <c r="G306" s="79">
        <f>SUM(G307:G308)</f>
        <v>0</v>
      </c>
      <c r="H306" s="80">
        <f t="shared" si="23"/>
        <v>0</v>
      </c>
    </row>
    <row r="307" spans="1:8" ht="15.75" customHeight="1">
      <c r="A307" s="39" t="s">
        <v>55</v>
      </c>
      <c r="B307" s="2" t="s">
        <v>339</v>
      </c>
      <c r="C307" s="2" t="s">
        <v>308</v>
      </c>
      <c r="D307" s="2" t="s">
        <v>115</v>
      </c>
      <c r="E307" s="2" t="s">
        <v>127</v>
      </c>
      <c r="F307" s="71">
        <v>0</v>
      </c>
      <c r="G307" s="71">
        <v>0</v>
      </c>
      <c r="H307" s="73">
        <f t="shared" si="23"/>
        <v>0</v>
      </c>
    </row>
    <row r="308" spans="1:8" ht="15.75" customHeight="1">
      <c r="A308" s="39" t="s">
        <v>56</v>
      </c>
      <c r="B308" s="2" t="s">
        <v>339</v>
      </c>
      <c r="C308" s="2" t="s">
        <v>309</v>
      </c>
      <c r="D308" s="2" t="s">
        <v>115</v>
      </c>
      <c r="E308" s="2" t="s">
        <v>127</v>
      </c>
      <c r="F308" s="71">
        <v>0</v>
      </c>
      <c r="G308" s="71">
        <v>0</v>
      </c>
      <c r="H308" s="73">
        <f t="shared" si="23"/>
        <v>0</v>
      </c>
    </row>
    <row r="309" spans="1:8" ht="15.75" customHeight="1">
      <c r="A309" s="78" t="s">
        <v>315</v>
      </c>
      <c r="B309" s="2"/>
      <c r="C309" s="104"/>
      <c r="D309" s="2"/>
      <c r="E309" s="2"/>
      <c r="F309" s="79">
        <f>F310</f>
        <v>0</v>
      </c>
      <c r="G309" s="79">
        <f>G310</f>
        <v>0</v>
      </c>
      <c r="H309" s="80">
        <f t="shared" si="23"/>
        <v>0</v>
      </c>
    </row>
    <row r="310" spans="1:8" ht="15.75" customHeight="1">
      <c r="A310" s="39" t="s">
        <v>313</v>
      </c>
      <c r="B310" s="2" t="s">
        <v>339</v>
      </c>
      <c r="C310" s="103" t="s">
        <v>314</v>
      </c>
      <c r="D310" s="2" t="s">
        <v>115</v>
      </c>
      <c r="E310" s="2" t="s">
        <v>127</v>
      </c>
      <c r="F310" s="112">
        <v>0</v>
      </c>
      <c r="G310" s="72">
        <v>0</v>
      </c>
      <c r="H310" s="73">
        <f t="shared" si="23"/>
        <v>0</v>
      </c>
    </row>
    <row r="311" spans="1:8" ht="14.25" customHeight="1">
      <c r="A311" s="106" t="s">
        <v>258</v>
      </c>
      <c r="B311" s="2"/>
      <c r="C311" s="104"/>
      <c r="D311" s="2"/>
      <c r="E311" s="2"/>
      <c r="F311" s="79">
        <f>SUM(F312:F313)</f>
        <v>0</v>
      </c>
      <c r="G311" s="79">
        <f>SUM(G312:G313)</f>
        <v>0</v>
      </c>
      <c r="H311" s="80">
        <f t="shared" si="23"/>
        <v>0</v>
      </c>
    </row>
    <row r="312" spans="1:8" ht="15.75" customHeight="1">
      <c r="A312" s="39" t="s">
        <v>63</v>
      </c>
      <c r="B312" s="2" t="s">
        <v>339</v>
      </c>
      <c r="C312" s="103" t="s">
        <v>262</v>
      </c>
      <c r="D312" s="2" t="s">
        <v>115</v>
      </c>
      <c r="E312" s="2" t="s">
        <v>127</v>
      </c>
      <c r="F312" s="71">
        <v>0</v>
      </c>
      <c r="G312" s="72">
        <v>0</v>
      </c>
      <c r="H312" s="73">
        <f t="shared" si="23"/>
        <v>0</v>
      </c>
    </row>
    <row r="313" spans="1:8" ht="15" customHeight="1">
      <c r="A313" s="39" t="s">
        <v>65</v>
      </c>
      <c r="B313" s="2" t="s">
        <v>339</v>
      </c>
      <c r="C313" s="103" t="s">
        <v>301</v>
      </c>
      <c r="D313" s="2" t="s">
        <v>115</v>
      </c>
      <c r="E313" s="2" t="s">
        <v>127</v>
      </c>
      <c r="F313" s="71">
        <v>0</v>
      </c>
      <c r="G313" s="72">
        <v>0</v>
      </c>
      <c r="H313" s="73">
        <f t="shared" si="23"/>
        <v>0</v>
      </c>
    </row>
    <row r="314" spans="1:8" ht="16.5" customHeight="1">
      <c r="A314" s="78" t="s">
        <v>311</v>
      </c>
      <c r="B314" s="2"/>
      <c r="C314" s="104"/>
      <c r="D314" s="2"/>
      <c r="E314" s="2"/>
      <c r="F314" s="79">
        <f>F315</f>
        <v>0</v>
      </c>
      <c r="G314" s="79">
        <f>G315</f>
        <v>0</v>
      </c>
      <c r="H314" s="80">
        <f t="shared" si="23"/>
        <v>0</v>
      </c>
    </row>
    <row r="315" spans="1:8" ht="15.75" customHeight="1">
      <c r="A315" s="39" t="s">
        <v>63</v>
      </c>
      <c r="B315" s="2" t="s">
        <v>339</v>
      </c>
      <c r="C315" s="103" t="s">
        <v>310</v>
      </c>
      <c r="D315" s="2" t="s">
        <v>115</v>
      </c>
      <c r="E315" s="2" t="s">
        <v>127</v>
      </c>
      <c r="F315" s="112">
        <v>0</v>
      </c>
      <c r="G315" s="72">
        <v>0</v>
      </c>
      <c r="H315" s="73">
        <f t="shared" si="23"/>
        <v>0</v>
      </c>
    </row>
    <row r="316" spans="1:8" ht="26.25" customHeight="1">
      <c r="A316" s="78" t="s">
        <v>214</v>
      </c>
      <c r="B316" s="40"/>
      <c r="C316" s="2"/>
      <c r="D316" s="2"/>
      <c r="E316" s="2"/>
      <c r="F316" s="79">
        <f>SUM(F317:F321)</f>
        <v>150000</v>
      </c>
      <c r="G316" s="79">
        <f>SUM(G317:G321)</f>
        <v>0</v>
      </c>
      <c r="H316" s="80">
        <f aca="true" t="shared" si="24" ref="H316:H321">F316-G316</f>
        <v>150000</v>
      </c>
    </row>
    <row r="317" spans="1:8" ht="15.75" customHeight="1">
      <c r="A317" s="39" t="s">
        <v>59</v>
      </c>
      <c r="B317" s="2" t="s">
        <v>124</v>
      </c>
      <c r="C317" s="2" t="s">
        <v>361</v>
      </c>
      <c r="D317" s="2" t="s">
        <v>98</v>
      </c>
      <c r="E317" s="2" t="s">
        <v>127</v>
      </c>
      <c r="F317" s="71">
        <v>10000</v>
      </c>
      <c r="G317" s="72">
        <v>0</v>
      </c>
      <c r="H317" s="73">
        <f t="shared" si="24"/>
        <v>10000</v>
      </c>
    </row>
    <row r="318" spans="1:8" ht="15.75" customHeight="1">
      <c r="A318" s="39" t="s">
        <v>61</v>
      </c>
      <c r="B318" s="2" t="s">
        <v>124</v>
      </c>
      <c r="C318" s="2" t="s">
        <v>377</v>
      </c>
      <c r="D318" s="2" t="s">
        <v>98</v>
      </c>
      <c r="E318" s="2" t="s">
        <v>127</v>
      </c>
      <c r="F318" s="71">
        <v>100000</v>
      </c>
      <c r="G318" s="109">
        <v>0</v>
      </c>
      <c r="H318" s="73">
        <f t="shared" si="24"/>
        <v>100000</v>
      </c>
    </row>
    <row r="319" spans="1:8" ht="15.75" customHeight="1">
      <c r="A319" s="39" t="s">
        <v>62</v>
      </c>
      <c r="B319" s="2" t="s">
        <v>124</v>
      </c>
      <c r="C319" s="2" t="s">
        <v>378</v>
      </c>
      <c r="D319" s="2" t="s">
        <v>98</v>
      </c>
      <c r="E319" s="2" t="s">
        <v>127</v>
      </c>
      <c r="F319" s="71">
        <v>10000</v>
      </c>
      <c r="G319" s="72">
        <v>0</v>
      </c>
      <c r="H319" s="73">
        <f t="shared" si="24"/>
        <v>10000</v>
      </c>
    </row>
    <row r="320" spans="1:8" ht="15.75" customHeight="1">
      <c r="A320" s="39" t="s">
        <v>63</v>
      </c>
      <c r="B320" s="2" t="s">
        <v>124</v>
      </c>
      <c r="C320" s="104" t="s">
        <v>416</v>
      </c>
      <c r="D320" s="2" t="s">
        <v>98</v>
      </c>
      <c r="E320" s="2" t="s">
        <v>127</v>
      </c>
      <c r="F320" s="71">
        <v>20000</v>
      </c>
      <c r="G320" s="72">
        <v>0</v>
      </c>
      <c r="H320" s="73">
        <f t="shared" si="24"/>
        <v>20000</v>
      </c>
    </row>
    <row r="321" spans="1:8" ht="15.75" customHeight="1">
      <c r="A321" s="39" t="s">
        <v>65</v>
      </c>
      <c r="B321" s="2" t="s">
        <v>124</v>
      </c>
      <c r="C321" s="104" t="s">
        <v>210</v>
      </c>
      <c r="D321" s="2" t="s">
        <v>98</v>
      </c>
      <c r="E321" s="2" t="s">
        <v>127</v>
      </c>
      <c r="F321" s="71">
        <v>10000</v>
      </c>
      <c r="G321" s="72">
        <v>0</v>
      </c>
      <c r="H321" s="73">
        <f t="shared" si="24"/>
        <v>10000</v>
      </c>
    </row>
    <row r="322" spans="1:8" ht="23.25" customHeight="1">
      <c r="A322" s="78" t="s">
        <v>225</v>
      </c>
      <c r="B322" s="40"/>
      <c r="C322" s="2"/>
      <c r="D322" s="2"/>
      <c r="E322" s="2"/>
      <c r="F322" s="79">
        <f>SUM(F323:F325)</f>
        <v>50000</v>
      </c>
      <c r="G322" s="79">
        <f>SUM(G323:G325)</f>
        <v>0</v>
      </c>
      <c r="H322" s="80">
        <f>F322-G322</f>
        <v>50000</v>
      </c>
    </row>
    <row r="323" spans="1:8" ht="15" customHeight="1">
      <c r="A323" s="39" t="s">
        <v>61</v>
      </c>
      <c r="B323" s="2" t="s">
        <v>124</v>
      </c>
      <c r="C323" s="2" t="s">
        <v>209</v>
      </c>
      <c r="D323" s="2" t="s">
        <v>111</v>
      </c>
      <c r="E323" s="2" t="s">
        <v>127</v>
      </c>
      <c r="F323" s="71">
        <v>30000</v>
      </c>
      <c r="G323" s="72">
        <v>0</v>
      </c>
      <c r="H323" s="73">
        <f>F323-G323</f>
        <v>30000</v>
      </c>
    </row>
    <row r="324" spans="1:8" ht="15" customHeight="1">
      <c r="A324" s="39" t="s">
        <v>62</v>
      </c>
      <c r="B324" s="2" t="s">
        <v>124</v>
      </c>
      <c r="C324" s="2" t="s">
        <v>378</v>
      </c>
      <c r="D324" s="2" t="s">
        <v>111</v>
      </c>
      <c r="E324" s="2" t="s">
        <v>127</v>
      </c>
      <c r="F324" s="71">
        <v>10000</v>
      </c>
      <c r="G324" s="72">
        <v>0</v>
      </c>
      <c r="H324" s="73">
        <f>F324-G324</f>
        <v>10000</v>
      </c>
    </row>
    <row r="325" spans="1:8" ht="15.75" customHeight="1" thickBot="1">
      <c r="A325" s="39" t="s">
        <v>65</v>
      </c>
      <c r="B325" s="2" t="s">
        <v>124</v>
      </c>
      <c r="C325" s="104" t="s">
        <v>210</v>
      </c>
      <c r="D325" s="2" t="s">
        <v>111</v>
      </c>
      <c r="E325" s="2" t="s">
        <v>127</v>
      </c>
      <c r="F325" s="71">
        <v>10000</v>
      </c>
      <c r="G325" s="72">
        <v>0</v>
      </c>
      <c r="H325" s="73">
        <f>F325-G325</f>
        <v>10000</v>
      </c>
    </row>
    <row r="326" spans="1:8" ht="3" customHeight="1" hidden="1" thickBot="1">
      <c r="A326" s="10"/>
      <c r="B326" s="50"/>
      <c r="C326" s="28"/>
      <c r="D326" s="28"/>
      <c r="E326" s="28"/>
      <c r="F326" s="75"/>
      <c r="G326" s="75"/>
      <c r="H326" s="75"/>
    </row>
    <row r="327" spans="1:8" ht="27" customHeight="1" thickBot="1">
      <c r="A327" s="78" t="s">
        <v>171</v>
      </c>
      <c r="B327" s="70">
        <v>450</v>
      </c>
      <c r="C327" s="69" t="s">
        <v>29</v>
      </c>
      <c r="D327" s="69"/>
      <c r="E327" s="69"/>
      <c r="F327" s="76"/>
      <c r="G327" s="76">
        <f>Лист1!F106</f>
        <v>762377.1500000004</v>
      </c>
      <c r="H327" s="77"/>
    </row>
  </sheetData>
  <sheetProtection/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2015-03-05T05:49:24Z</cp:lastPrinted>
  <dcterms:created xsi:type="dcterms:W3CDTF">1999-06-18T11:49:53Z</dcterms:created>
  <dcterms:modified xsi:type="dcterms:W3CDTF">2015-05-08T09:28:30Z</dcterms:modified>
  <cp:category/>
  <cp:version/>
  <cp:contentType/>
  <cp:contentStatus/>
</cp:coreProperties>
</file>